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0.xml" ContentType="application/vnd.openxmlformats-officedocument.drawing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7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rahoslava\Dokumenty\Projektrant Contractis_13042022\rozpočet_04082022\"/>
    </mc:Choice>
  </mc:AlternateContent>
  <bookViews>
    <workbookView xWindow="0" yWindow="0" windowWidth="23040" windowHeight="9192" firstSheet="10" activeTab="13"/>
  </bookViews>
  <sheets>
    <sheet name="Rekapitulace stavby" sheetId="1" r:id="rId1"/>
    <sheet name="D.1.1.01 - Architektonick..." sheetId="2" r:id="rId2"/>
    <sheet name="D.1.1.01a - Architektonic..." sheetId="3" r:id="rId3"/>
    <sheet name="D.1.2.01 - Stavebně konst..." sheetId="4" r:id="rId4"/>
    <sheet name="D.1.2.02 - Stavebně konst..." sheetId="5" r:id="rId5"/>
    <sheet name="D.1.4.01 - Technické zaří..." sheetId="6" r:id="rId6"/>
    <sheet name="D.1.4.02 - Zařízení vzduc..." sheetId="7" r:id="rId7"/>
    <sheet name="D.1.4.04 - Silnoproudá el..." sheetId="8" r:id="rId8"/>
    <sheet name="D.1.4.05 - Zařízení slabo..." sheetId="9" r:id="rId9"/>
    <sheet name="D.1.4.08 - Polostabilní h..." sheetId="10" r:id="rId10"/>
    <sheet name="D.1.4.09 - Automatický zá..." sheetId="11" r:id="rId11"/>
    <sheet name="D.1.5 - Dopravní řešení" sheetId="12" r:id="rId12"/>
    <sheet name="D.1.5.01 - Parkovací systém" sheetId="13" r:id="rId13"/>
    <sheet name="VON - Vedlejší a ostatní ..." sheetId="14" r:id="rId14"/>
  </sheets>
  <definedNames>
    <definedName name="_xlnm._FilterDatabase" localSheetId="1" hidden="1">'D.1.1.01 - Architektonick...'!$C$124:$K$381</definedName>
    <definedName name="_xlnm._FilterDatabase" localSheetId="2" hidden="1">'D.1.1.01a - Architektonic...'!$C$146:$K$548</definedName>
    <definedName name="_xlnm._FilterDatabase" localSheetId="3" hidden="1">'D.1.2.01 - Stavebně konst...'!$C$125:$K$504</definedName>
    <definedName name="_xlnm._FilterDatabase" localSheetId="4" hidden="1">'D.1.2.02 - Stavebně konst...'!$C$119:$K$169</definedName>
    <definedName name="_xlnm._FilterDatabase" localSheetId="5" hidden="1">'D.1.4.01 - Technické zaří...'!$C$134:$K$255</definedName>
    <definedName name="_xlnm._FilterDatabase" localSheetId="6" hidden="1">'D.1.4.02 - Zařízení vzduc...'!$C$127:$K$186</definedName>
    <definedName name="_xlnm._FilterDatabase" localSheetId="7" hidden="1">'D.1.4.04 - Silnoproudá el...'!$C$121:$K$194</definedName>
    <definedName name="_xlnm._FilterDatabase" localSheetId="8" hidden="1">'D.1.4.05 - Zařízení slabo...'!$C$123:$K$164</definedName>
    <definedName name="_xlnm._FilterDatabase" localSheetId="9" hidden="1">'D.1.4.08 - Polostabilní h...'!$C$122:$K$133</definedName>
    <definedName name="_xlnm._FilterDatabase" localSheetId="10" hidden="1">'D.1.4.09 - Automatický zá...'!$C$124:$K$182</definedName>
    <definedName name="_xlnm._FilterDatabase" localSheetId="11" hidden="1">'D.1.5 - Dopravní řešení'!$C$124:$K$182</definedName>
    <definedName name="_xlnm._FilterDatabase" localSheetId="12" hidden="1">'D.1.5.01 - Parkovací systém'!$C$117:$K$140</definedName>
    <definedName name="_xlnm._FilterDatabase" localSheetId="13" hidden="1">'VON - Vedlejší a ostatní ...'!$C$124:$K$175</definedName>
    <definedName name="_xlnm.Print_Titles" localSheetId="1">'D.1.1.01 - Architektonick...'!$124:$124</definedName>
    <definedName name="_xlnm.Print_Titles" localSheetId="2">'D.1.1.01a - Architektonic...'!$146:$146</definedName>
    <definedName name="_xlnm.Print_Titles" localSheetId="3">'D.1.2.01 - Stavebně konst...'!$125:$125</definedName>
    <definedName name="_xlnm.Print_Titles" localSheetId="4">'D.1.2.02 - Stavebně konst...'!$119:$119</definedName>
    <definedName name="_xlnm.Print_Titles" localSheetId="5">'D.1.4.01 - Technické zaří...'!$134:$134</definedName>
    <definedName name="_xlnm.Print_Titles" localSheetId="6">'D.1.4.02 - Zařízení vzduc...'!$127:$127</definedName>
    <definedName name="_xlnm.Print_Titles" localSheetId="7">'D.1.4.04 - Silnoproudá el...'!$121:$121</definedName>
    <definedName name="_xlnm.Print_Titles" localSheetId="8">'D.1.4.05 - Zařízení slabo...'!$123:$123</definedName>
    <definedName name="_xlnm.Print_Titles" localSheetId="9">'D.1.4.08 - Polostabilní h...'!$122:$122</definedName>
    <definedName name="_xlnm.Print_Titles" localSheetId="10">'D.1.4.09 - Automatický zá...'!$124:$124</definedName>
    <definedName name="_xlnm.Print_Titles" localSheetId="11">'D.1.5 - Dopravní řešení'!$124:$124</definedName>
    <definedName name="_xlnm.Print_Titles" localSheetId="12">'D.1.5.01 - Parkovací systém'!$117:$117</definedName>
    <definedName name="_xlnm.Print_Titles" localSheetId="0">'Rekapitulace stavby'!$92:$92</definedName>
    <definedName name="_xlnm.Print_Titles" localSheetId="13">'VON - Vedlejší a ostatní ...'!$124:$124</definedName>
    <definedName name="_xlnm.Print_Area" localSheetId="1">'D.1.1.01 - Architektonick...'!$C$4:$J$76,'D.1.1.01 - Architektonick...'!$C$82:$J$106,'D.1.1.01 - Architektonick...'!$C$112:$K$381</definedName>
    <definedName name="_xlnm.Print_Area" localSheetId="2">'D.1.1.01a - Architektonic...'!$C$4:$J$76,'D.1.1.01a - Architektonic...'!$C$82:$J$128,'D.1.1.01a - Architektonic...'!$C$134:$K$548</definedName>
    <definedName name="_xlnm.Print_Area" localSheetId="3">'D.1.2.01 - Stavebně konst...'!$C$4:$J$76,'D.1.2.01 - Stavebně konst...'!$C$82:$J$107,'D.1.2.01 - Stavebně konst...'!$C$113:$K$504</definedName>
    <definedName name="_xlnm.Print_Area" localSheetId="4">'D.1.2.02 - Stavebně konst...'!$C$4:$J$76,'D.1.2.02 - Stavebně konst...'!$C$82:$J$101,'D.1.2.02 - Stavebně konst...'!$C$107:$K$169</definedName>
    <definedName name="_xlnm.Print_Area" localSheetId="5">'D.1.4.01 - Technické zaří...'!$C$4:$J$76,'D.1.4.01 - Technické zaří...'!$C$82:$J$114,'D.1.4.01 - Technické zaří...'!$C$120:$K$255</definedName>
    <definedName name="_xlnm.Print_Area" localSheetId="6">'D.1.4.02 - Zařízení vzduc...'!$C$4:$J$76,'D.1.4.02 - Zařízení vzduc...'!$C$82:$J$107,'D.1.4.02 - Zařízení vzduc...'!$C$113:$K$186</definedName>
    <definedName name="_xlnm.Print_Area" localSheetId="7">'D.1.4.04 - Silnoproudá el...'!$C$4:$J$76,'D.1.4.04 - Silnoproudá el...'!$C$82:$J$101,'D.1.4.04 - Silnoproudá el...'!$C$107:$K$194</definedName>
    <definedName name="_xlnm.Print_Area" localSheetId="8">'D.1.4.05 - Zařízení slabo...'!$C$4:$J$76,'D.1.4.05 - Zařízení slabo...'!$C$82:$J$103,'D.1.4.05 - Zařízení slabo...'!$C$109:$K$164</definedName>
    <definedName name="_xlnm.Print_Area" localSheetId="9">'D.1.4.08 - Polostabilní h...'!$C$4:$J$76,'D.1.4.08 - Polostabilní h...'!$C$82:$J$102,'D.1.4.08 - Polostabilní h...'!$C$108:$K$133</definedName>
    <definedName name="_xlnm.Print_Area" localSheetId="10">'D.1.4.09 - Automatický zá...'!$C$4:$J$76,'D.1.4.09 - Automatický zá...'!$C$82:$J$104,'D.1.4.09 - Automatický zá...'!$C$110:$K$182</definedName>
    <definedName name="_xlnm.Print_Area" localSheetId="11">'D.1.5 - Dopravní řešení'!$C$4:$J$76,'D.1.5 - Dopravní řešení'!$C$82:$J$106,'D.1.5 - Dopravní řešení'!$C$112:$K$182</definedName>
    <definedName name="_xlnm.Print_Area" localSheetId="12">'D.1.5.01 - Parkovací systém'!$C$4:$J$76,'D.1.5.01 - Parkovací systém'!$C$82:$J$99,'D.1.5.01 - Parkovací systém'!$C$105:$K$140</definedName>
    <definedName name="_xlnm.Print_Area" localSheetId="0">'Rekapitulace stavby'!$D$4:$AO$76,'Rekapitulace stavby'!$C$82:$AQ$109</definedName>
    <definedName name="_xlnm.Print_Area" localSheetId="13">'VON - Vedlejší a ostatní ...'!$C$4:$J$76,'VON - Vedlejší a ostatní ...'!$C$82:$J$106,'VON - Vedlejší a ostatní ...'!$C$112:$K$175</definedName>
  </definedNames>
  <calcPr calcId="162913"/>
</workbook>
</file>

<file path=xl/calcChain.xml><?xml version="1.0" encoding="utf-8"?>
<calcChain xmlns="http://schemas.openxmlformats.org/spreadsheetml/2006/main">
  <c r="J37" i="14" l="1"/>
  <c r="J36" i="14"/>
  <c r="AY108" i="1" s="1"/>
  <c r="J35" i="14"/>
  <c r="AX108" i="1" s="1"/>
  <c r="BI175" i="14"/>
  <c r="BH175" i="14"/>
  <c r="BG175" i="14"/>
  <c r="BF175" i="14"/>
  <c r="T175" i="14"/>
  <c r="R175" i="14"/>
  <c r="P175" i="14"/>
  <c r="BI173" i="14"/>
  <c r="BH173" i="14"/>
  <c r="BG173" i="14"/>
  <c r="BF173" i="14"/>
  <c r="T173" i="14"/>
  <c r="R173" i="14"/>
  <c r="P173" i="14"/>
  <c r="BI171" i="14"/>
  <c r="BH171" i="14"/>
  <c r="BG171" i="14"/>
  <c r="BF171" i="14"/>
  <c r="T171" i="14"/>
  <c r="R171" i="14"/>
  <c r="P171" i="14"/>
  <c r="BI170" i="14"/>
  <c r="BH170" i="14"/>
  <c r="BG170" i="14"/>
  <c r="BF170" i="14"/>
  <c r="T170" i="14"/>
  <c r="R170" i="14"/>
  <c r="P170" i="14"/>
  <c r="BI168" i="14"/>
  <c r="BH168" i="14"/>
  <c r="BG168" i="14"/>
  <c r="BF168" i="14"/>
  <c r="T168" i="14"/>
  <c r="R168" i="14"/>
  <c r="P168" i="14"/>
  <c r="BI167" i="14"/>
  <c r="BH167" i="14"/>
  <c r="BG167" i="14"/>
  <c r="BF167" i="14"/>
  <c r="T167" i="14"/>
  <c r="R167" i="14"/>
  <c r="P167" i="14"/>
  <c r="BI165" i="14"/>
  <c r="BH165" i="14"/>
  <c r="BG165" i="14"/>
  <c r="BF165" i="14"/>
  <c r="T165" i="14"/>
  <c r="R165" i="14"/>
  <c r="P165" i="14"/>
  <c r="BI162" i="14"/>
  <c r="BH162" i="14"/>
  <c r="BG162" i="14"/>
  <c r="BF162" i="14"/>
  <c r="T162" i="14"/>
  <c r="T161" i="14"/>
  <c r="R162" i="14"/>
  <c r="R161" i="14"/>
  <c r="P162" i="14"/>
  <c r="P161" i="14"/>
  <c r="BI159" i="14"/>
  <c r="BH159" i="14"/>
  <c r="BG159" i="14"/>
  <c r="BF159" i="14"/>
  <c r="T159" i="14"/>
  <c r="R159" i="14"/>
  <c r="P159" i="14"/>
  <c r="BI157" i="14"/>
  <c r="BH157" i="14"/>
  <c r="BG157" i="14"/>
  <c r="BF157" i="14"/>
  <c r="T157" i="14"/>
  <c r="R157" i="14"/>
  <c r="P157" i="14"/>
  <c r="BI155" i="14"/>
  <c r="BH155" i="14"/>
  <c r="BG155" i="14"/>
  <c r="BF155" i="14"/>
  <c r="T155" i="14"/>
  <c r="R155" i="14"/>
  <c r="P155" i="14"/>
  <c r="BI152" i="14"/>
  <c r="BH152" i="14"/>
  <c r="BG152" i="14"/>
  <c r="BF152" i="14"/>
  <c r="T152" i="14"/>
  <c r="R152" i="14"/>
  <c r="P152" i="14"/>
  <c r="BI149" i="14"/>
  <c r="BH149" i="14"/>
  <c r="BG149" i="14"/>
  <c r="BF149" i="14"/>
  <c r="T149" i="14"/>
  <c r="R149" i="14"/>
  <c r="P149" i="14"/>
  <c r="BI147" i="14"/>
  <c r="BH147" i="14"/>
  <c r="BG147" i="14"/>
  <c r="BF147" i="14"/>
  <c r="T147" i="14"/>
  <c r="R147" i="14"/>
  <c r="P147" i="14"/>
  <c r="BI144" i="14"/>
  <c r="BH144" i="14"/>
  <c r="BG144" i="14"/>
  <c r="BF144" i="14"/>
  <c r="T144" i="14"/>
  <c r="T143" i="14"/>
  <c r="R144" i="14"/>
  <c r="R143" i="14"/>
  <c r="P144" i="14"/>
  <c r="P143" i="14"/>
  <c r="BI141" i="14"/>
  <c r="BH141" i="14"/>
  <c r="BG141" i="14"/>
  <c r="BF141" i="14"/>
  <c r="T141" i="14"/>
  <c r="R141" i="14"/>
  <c r="P141" i="14"/>
  <c r="BI140" i="14"/>
  <c r="BH140" i="14"/>
  <c r="BG140" i="14"/>
  <c r="BF140" i="14"/>
  <c r="T140" i="14"/>
  <c r="R140" i="14"/>
  <c r="P140" i="14"/>
  <c r="BI138" i="14"/>
  <c r="BH138" i="14"/>
  <c r="BG138" i="14"/>
  <c r="BF138" i="14"/>
  <c r="T138" i="14"/>
  <c r="R138" i="14"/>
  <c r="P138" i="14"/>
  <c r="BI136" i="14"/>
  <c r="BH136" i="14"/>
  <c r="BG136" i="14"/>
  <c r="BF136" i="14"/>
  <c r="T136" i="14"/>
  <c r="R136" i="14"/>
  <c r="P136" i="14"/>
  <c r="BI135" i="14"/>
  <c r="BH135" i="14"/>
  <c r="BG135" i="14"/>
  <c r="BF135" i="14"/>
  <c r="T135" i="14"/>
  <c r="R135" i="14"/>
  <c r="P135" i="14"/>
  <c r="BI134" i="14"/>
  <c r="BH134" i="14"/>
  <c r="BG134" i="14"/>
  <c r="BF134" i="14"/>
  <c r="T134" i="14"/>
  <c r="R134" i="14"/>
  <c r="P134" i="14"/>
  <c r="BI133" i="14"/>
  <c r="BH133" i="14"/>
  <c r="BG133" i="14"/>
  <c r="BF133" i="14"/>
  <c r="T133" i="14"/>
  <c r="R133" i="14"/>
  <c r="P133" i="14"/>
  <c r="BI131" i="14"/>
  <c r="BH131" i="14"/>
  <c r="BG131" i="14"/>
  <c r="BF131" i="14"/>
  <c r="T131" i="14"/>
  <c r="R131" i="14"/>
  <c r="P131" i="14"/>
  <c r="BI129" i="14"/>
  <c r="BH129" i="14"/>
  <c r="BG129" i="14"/>
  <c r="BF129" i="14"/>
  <c r="T129" i="14"/>
  <c r="R129" i="14"/>
  <c r="P129" i="14"/>
  <c r="BI128" i="14"/>
  <c r="BH128" i="14"/>
  <c r="BG128" i="14"/>
  <c r="BF128" i="14"/>
  <c r="T128" i="14"/>
  <c r="R128" i="14"/>
  <c r="P128" i="14"/>
  <c r="J121" i="14"/>
  <c r="F121" i="14"/>
  <c r="F119" i="14"/>
  <c r="E117" i="14"/>
  <c r="J91" i="14"/>
  <c r="F91" i="14"/>
  <c r="F89" i="14"/>
  <c r="E87" i="14"/>
  <c r="J24" i="14"/>
  <c r="E24" i="14"/>
  <c r="J122" i="14" s="1"/>
  <c r="J23" i="14"/>
  <c r="J18" i="14"/>
  <c r="E18" i="14"/>
  <c r="F122" i="14" s="1"/>
  <c r="J17" i="14"/>
  <c r="J12" i="14"/>
  <c r="J119" i="14"/>
  <c r="E7" i="14"/>
  <c r="E115" i="14"/>
  <c r="J37" i="13"/>
  <c r="J36" i="13"/>
  <c r="AY107" i="1" s="1"/>
  <c r="J35" i="13"/>
  <c r="AX107" i="1" s="1"/>
  <c r="BI140" i="13"/>
  <c r="BH140" i="13"/>
  <c r="BG140" i="13"/>
  <c r="BF140" i="13"/>
  <c r="T140" i="13"/>
  <c r="R140" i="13"/>
  <c r="P140" i="13"/>
  <c r="BI139" i="13"/>
  <c r="BH139" i="13"/>
  <c r="BG139" i="13"/>
  <c r="BF139" i="13"/>
  <c r="T139" i="13"/>
  <c r="R139" i="13"/>
  <c r="P139" i="13"/>
  <c r="BI138" i="13"/>
  <c r="BH138" i="13"/>
  <c r="BG138" i="13"/>
  <c r="BF138" i="13"/>
  <c r="T138" i="13"/>
  <c r="R138" i="13"/>
  <c r="P138" i="13"/>
  <c r="BI137" i="13"/>
  <c r="BH137" i="13"/>
  <c r="BG137" i="13"/>
  <c r="BF137" i="13"/>
  <c r="T137" i="13"/>
  <c r="R137" i="13"/>
  <c r="P137" i="13"/>
  <c r="BI136" i="13"/>
  <c r="BH136" i="13"/>
  <c r="BG136" i="13"/>
  <c r="BF136" i="13"/>
  <c r="T136" i="13"/>
  <c r="R136" i="13"/>
  <c r="P136" i="13"/>
  <c r="BI135" i="13"/>
  <c r="BH135" i="13"/>
  <c r="BG135" i="13"/>
  <c r="BF135" i="13"/>
  <c r="T135" i="13"/>
  <c r="R135" i="13"/>
  <c r="P135" i="13"/>
  <c r="BI134" i="13"/>
  <c r="BH134" i="13"/>
  <c r="BG134" i="13"/>
  <c r="BF134" i="13"/>
  <c r="T134" i="13"/>
  <c r="R134" i="13"/>
  <c r="P134" i="13"/>
  <c r="BI133" i="13"/>
  <c r="BH133" i="13"/>
  <c r="BG133" i="13"/>
  <c r="BF133" i="13"/>
  <c r="T133" i="13"/>
  <c r="R133" i="13"/>
  <c r="P133" i="13"/>
  <c r="BI132" i="13"/>
  <c r="BH132" i="13"/>
  <c r="BG132" i="13"/>
  <c r="BF132" i="13"/>
  <c r="T132" i="13"/>
  <c r="R132" i="13"/>
  <c r="P132" i="13"/>
  <c r="BI131" i="13"/>
  <c r="BH131" i="13"/>
  <c r="BG131" i="13"/>
  <c r="BF131" i="13"/>
  <c r="T131" i="13"/>
  <c r="R131" i="13"/>
  <c r="P131" i="13"/>
  <c r="BI130" i="13"/>
  <c r="BH130" i="13"/>
  <c r="BG130" i="13"/>
  <c r="BF130" i="13"/>
  <c r="T130" i="13"/>
  <c r="R130" i="13"/>
  <c r="P130" i="13"/>
  <c r="BI129" i="13"/>
  <c r="BH129" i="13"/>
  <c r="BG129" i="13"/>
  <c r="BF129" i="13"/>
  <c r="T129" i="13"/>
  <c r="R129" i="13"/>
  <c r="P129" i="13"/>
  <c r="BI128" i="13"/>
  <c r="BH128" i="13"/>
  <c r="BG128" i="13"/>
  <c r="BF128" i="13"/>
  <c r="T128" i="13"/>
  <c r="R128" i="13"/>
  <c r="P128" i="13"/>
  <c r="BI127" i="13"/>
  <c r="BH127" i="13"/>
  <c r="BG127" i="13"/>
  <c r="BF127" i="13"/>
  <c r="T127" i="13"/>
  <c r="R127" i="13"/>
  <c r="P127" i="13"/>
  <c r="BI126" i="13"/>
  <c r="BH126" i="13"/>
  <c r="BG126" i="13"/>
  <c r="BF126" i="13"/>
  <c r="T126" i="13"/>
  <c r="R126" i="13"/>
  <c r="P126" i="13"/>
  <c r="BI125" i="13"/>
  <c r="BH125" i="13"/>
  <c r="BG125" i="13"/>
  <c r="BF125" i="13"/>
  <c r="T125" i="13"/>
  <c r="R125" i="13"/>
  <c r="P125" i="13"/>
  <c r="BI124" i="13"/>
  <c r="BH124" i="13"/>
  <c r="BG124" i="13"/>
  <c r="BF124" i="13"/>
  <c r="T124" i="13"/>
  <c r="R124" i="13"/>
  <c r="P124" i="13"/>
  <c r="BI123" i="13"/>
  <c r="BH123" i="13"/>
  <c r="BG123" i="13"/>
  <c r="BF123" i="13"/>
  <c r="T123" i="13"/>
  <c r="R123" i="13"/>
  <c r="P123" i="13"/>
  <c r="BI122" i="13"/>
  <c r="BH122" i="13"/>
  <c r="BG122" i="13"/>
  <c r="BF122" i="13"/>
  <c r="T122" i="13"/>
  <c r="R122" i="13"/>
  <c r="P122" i="13"/>
  <c r="BI121" i="13"/>
  <c r="BH121" i="13"/>
  <c r="BG121" i="13"/>
  <c r="BF121" i="13"/>
  <c r="T121" i="13"/>
  <c r="R121" i="13"/>
  <c r="P121" i="13"/>
  <c r="J114" i="13"/>
  <c r="F114" i="13"/>
  <c r="F112" i="13"/>
  <c r="E110" i="13"/>
  <c r="J91" i="13"/>
  <c r="F91" i="13"/>
  <c r="F89" i="13"/>
  <c r="E87" i="13"/>
  <c r="J24" i="13"/>
  <c r="E24" i="13"/>
  <c r="J115" i="13" s="1"/>
  <c r="J23" i="13"/>
  <c r="J18" i="13"/>
  <c r="E18" i="13"/>
  <c r="F92" i="13" s="1"/>
  <c r="J17" i="13"/>
  <c r="J12" i="13"/>
  <c r="J112" i="13" s="1"/>
  <c r="E7" i="13"/>
  <c r="E85" i="13" s="1"/>
  <c r="J37" i="12"/>
  <c r="J36" i="12"/>
  <c r="AY106" i="1" s="1"/>
  <c r="J35" i="12"/>
  <c r="AX106" i="1"/>
  <c r="BI182" i="12"/>
  <c r="BH182" i="12"/>
  <c r="BG182" i="12"/>
  <c r="BF182" i="12"/>
  <c r="T182" i="12"/>
  <c r="T181" i="12" s="1"/>
  <c r="R182" i="12"/>
  <c r="R181" i="12"/>
  <c r="P182" i="12"/>
  <c r="P181" i="12" s="1"/>
  <c r="BI180" i="12"/>
  <c r="BH180" i="12"/>
  <c r="BG180" i="12"/>
  <c r="BF180" i="12"/>
  <c r="T180" i="12"/>
  <c r="R180" i="12"/>
  <c r="P180" i="12"/>
  <c r="BI178" i="12"/>
  <c r="BH178" i="12"/>
  <c r="BG178" i="12"/>
  <c r="BF178" i="12"/>
  <c r="T178" i="12"/>
  <c r="R178" i="12"/>
  <c r="P178" i="12"/>
  <c r="BI177" i="12"/>
  <c r="BH177" i="12"/>
  <c r="BG177" i="12"/>
  <c r="BF177" i="12"/>
  <c r="T177" i="12"/>
  <c r="R177" i="12"/>
  <c r="P177" i="12"/>
  <c r="BI176" i="12"/>
  <c r="BH176" i="12"/>
  <c r="BG176" i="12"/>
  <c r="BF176" i="12"/>
  <c r="T176" i="12"/>
  <c r="R176" i="12"/>
  <c r="P176" i="12"/>
  <c r="BI173" i="12"/>
  <c r="BH173" i="12"/>
  <c r="BG173" i="12"/>
  <c r="BF173" i="12"/>
  <c r="T173" i="12"/>
  <c r="R173" i="12"/>
  <c r="P173" i="12"/>
  <c r="BI171" i="12"/>
  <c r="BH171" i="12"/>
  <c r="BG171" i="12"/>
  <c r="BF171" i="12"/>
  <c r="T171" i="12"/>
  <c r="R171" i="12"/>
  <c r="P171" i="12"/>
  <c r="BI169" i="12"/>
  <c r="BH169" i="12"/>
  <c r="BG169" i="12"/>
  <c r="BF169" i="12"/>
  <c r="T169" i="12"/>
  <c r="R169" i="12"/>
  <c r="P169" i="12"/>
  <c r="BI166" i="12"/>
  <c r="BH166" i="12"/>
  <c r="BG166" i="12"/>
  <c r="BF166" i="12"/>
  <c r="T166" i="12"/>
  <c r="R166" i="12"/>
  <c r="P166" i="12"/>
  <c r="BI165" i="12"/>
  <c r="BH165" i="12"/>
  <c r="BG165" i="12"/>
  <c r="BF165" i="12"/>
  <c r="T165" i="12"/>
  <c r="R165" i="12"/>
  <c r="P165" i="12"/>
  <c r="BI164" i="12"/>
  <c r="BH164" i="12"/>
  <c r="BG164" i="12"/>
  <c r="BF164" i="12"/>
  <c r="T164" i="12"/>
  <c r="R164" i="12"/>
  <c r="P164" i="12"/>
  <c r="BI163" i="12"/>
  <c r="BH163" i="12"/>
  <c r="BG163" i="12"/>
  <c r="BF163" i="12"/>
  <c r="T163" i="12"/>
  <c r="R163" i="12"/>
  <c r="P163" i="12"/>
  <c r="BI162" i="12"/>
  <c r="BH162" i="12"/>
  <c r="BG162" i="12"/>
  <c r="BF162" i="12"/>
  <c r="T162" i="12"/>
  <c r="R162" i="12"/>
  <c r="P162" i="12"/>
  <c r="BI160" i="12"/>
  <c r="BH160" i="12"/>
  <c r="BG160" i="12"/>
  <c r="BF160" i="12"/>
  <c r="T160" i="12"/>
  <c r="R160" i="12"/>
  <c r="P160" i="12"/>
  <c r="BI158" i="12"/>
  <c r="BH158" i="12"/>
  <c r="BG158" i="12"/>
  <c r="BF158" i="12"/>
  <c r="T158" i="12"/>
  <c r="R158" i="12"/>
  <c r="P158" i="12"/>
  <c r="BI157" i="12"/>
  <c r="BH157" i="12"/>
  <c r="BG157" i="12"/>
  <c r="BF157" i="12"/>
  <c r="T157" i="12"/>
  <c r="R157" i="12"/>
  <c r="P157" i="12"/>
  <c r="BI155" i="12"/>
  <c r="BH155" i="12"/>
  <c r="BG155" i="12"/>
  <c r="BF155" i="12"/>
  <c r="T155" i="12"/>
  <c r="R155" i="12"/>
  <c r="P155" i="12"/>
  <c r="BI154" i="12"/>
  <c r="BH154" i="12"/>
  <c r="BG154" i="12"/>
  <c r="BF154" i="12"/>
  <c r="T154" i="12"/>
  <c r="R154" i="12"/>
  <c r="P154" i="12"/>
  <c r="BI152" i="12"/>
  <c r="BH152" i="12"/>
  <c r="BG152" i="12"/>
  <c r="BF152" i="12"/>
  <c r="T152" i="12"/>
  <c r="R152" i="12"/>
  <c r="P152" i="12"/>
  <c r="BI150" i="12"/>
  <c r="BH150" i="12"/>
  <c r="BG150" i="12"/>
  <c r="BF150" i="12"/>
  <c r="T150" i="12"/>
  <c r="R150" i="12"/>
  <c r="P150" i="12"/>
  <c r="BI148" i="12"/>
  <c r="BH148" i="12"/>
  <c r="BG148" i="12"/>
  <c r="BF148" i="12"/>
  <c r="T148" i="12"/>
  <c r="R148" i="12"/>
  <c r="P148" i="12"/>
  <c r="BI146" i="12"/>
  <c r="BH146" i="12"/>
  <c r="BG146" i="12"/>
  <c r="BF146" i="12"/>
  <c r="T146" i="12"/>
  <c r="R146" i="12"/>
  <c r="P146" i="12"/>
  <c r="BI145" i="12"/>
  <c r="BH145" i="12"/>
  <c r="BG145" i="12"/>
  <c r="BF145" i="12"/>
  <c r="T145" i="12"/>
  <c r="R145" i="12"/>
  <c r="P145" i="12"/>
  <c r="BI143" i="12"/>
  <c r="BH143" i="12"/>
  <c r="BG143" i="12"/>
  <c r="BF143" i="12"/>
  <c r="T143" i="12"/>
  <c r="R143" i="12"/>
  <c r="P143" i="12"/>
  <c r="BI141" i="12"/>
  <c r="BH141" i="12"/>
  <c r="BG141" i="12"/>
  <c r="BF141" i="12"/>
  <c r="T141" i="12"/>
  <c r="R141" i="12"/>
  <c r="P141" i="12"/>
  <c r="BI140" i="12"/>
  <c r="BH140" i="12"/>
  <c r="BG140" i="12"/>
  <c r="BF140" i="12"/>
  <c r="T140" i="12"/>
  <c r="R140" i="12"/>
  <c r="P140" i="12"/>
  <c r="BI138" i="12"/>
  <c r="BH138" i="12"/>
  <c r="BG138" i="12"/>
  <c r="BF138" i="12"/>
  <c r="T138" i="12"/>
  <c r="R138" i="12"/>
  <c r="P138" i="12"/>
  <c r="BI136" i="12"/>
  <c r="BH136" i="12"/>
  <c r="BG136" i="12"/>
  <c r="BF136" i="12"/>
  <c r="T136" i="12"/>
  <c r="R136" i="12"/>
  <c r="P136" i="12"/>
  <c r="BI132" i="12"/>
  <c r="BH132" i="12"/>
  <c r="BG132" i="12"/>
  <c r="BF132" i="12"/>
  <c r="T132" i="12"/>
  <c r="R132" i="12"/>
  <c r="P132" i="12"/>
  <c r="BI130" i="12"/>
  <c r="BH130" i="12"/>
  <c r="BG130" i="12"/>
  <c r="BF130" i="12"/>
  <c r="T130" i="12"/>
  <c r="R130" i="12"/>
  <c r="P130" i="12"/>
  <c r="BI128" i="12"/>
  <c r="BH128" i="12"/>
  <c r="BG128" i="12"/>
  <c r="BF128" i="12"/>
  <c r="T128" i="12"/>
  <c r="R128" i="12"/>
  <c r="P128" i="12"/>
  <c r="J121" i="12"/>
  <c r="F121" i="12"/>
  <c r="F119" i="12"/>
  <c r="E117" i="12"/>
  <c r="J91" i="12"/>
  <c r="F91" i="12"/>
  <c r="F89" i="12"/>
  <c r="E87" i="12"/>
  <c r="J24" i="12"/>
  <c r="E24" i="12"/>
  <c r="J122" i="12" s="1"/>
  <c r="J23" i="12"/>
  <c r="J18" i="12"/>
  <c r="E18" i="12"/>
  <c r="F92" i="12" s="1"/>
  <c r="J17" i="12"/>
  <c r="J12" i="12"/>
  <c r="J119" i="12"/>
  <c r="E7" i="12"/>
  <c r="E85" i="12"/>
  <c r="J39" i="11"/>
  <c r="J38" i="11"/>
  <c r="AY105" i="1" s="1"/>
  <c r="J37" i="11"/>
  <c r="AX105" i="1" s="1"/>
  <c r="BI182" i="11"/>
  <c r="BH182" i="11"/>
  <c r="BG182" i="11"/>
  <c r="BF182" i="11"/>
  <c r="T182" i="11"/>
  <c r="T181" i="11" s="1"/>
  <c r="R182" i="11"/>
  <c r="R181" i="11" s="1"/>
  <c r="P182" i="11"/>
  <c r="P181" i="11" s="1"/>
  <c r="BI180" i="11"/>
  <c r="BH180" i="11"/>
  <c r="BG180" i="11"/>
  <c r="BF180" i="11"/>
  <c r="T180" i="11"/>
  <c r="R180" i="11"/>
  <c r="P180" i="11"/>
  <c r="BI179" i="11"/>
  <c r="BH179" i="11"/>
  <c r="BG179" i="11"/>
  <c r="BF179" i="11"/>
  <c r="T179" i="11"/>
  <c r="R179" i="11"/>
  <c r="P179" i="11"/>
  <c r="BI178" i="11"/>
  <c r="BH178" i="11"/>
  <c r="BG178" i="11"/>
  <c r="BF178" i="11"/>
  <c r="T178" i="11"/>
  <c r="R178" i="11"/>
  <c r="P178" i="11"/>
  <c r="BI177" i="11"/>
  <c r="BH177" i="11"/>
  <c r="BG177" i="11"/>
  <c r="BF177" i="11"/>
  <c r="T177" i="11"/>
  <c r="R177" i="11"/>
  <c r="P177" i="11"/>
  <c r="BI176" i="11"/>
  <c r="BH176" i="11"/>
  <c r="BG176" i="11"/>
  <c r="BF176" i="11"/>
  <c r="T176" i="11"/>
  <c r="R176" i="11"/>
  <c r="P176" i="11"/>
  <c r="BI175" i="11"/>
  <c r="BH175" i="11"/>
  <c r="BG175" i="11"/>
  <c r="BF175" i="11"/>
  <c r="T175" i="11"/>
  <c r="R175" i="11"/>
  <c r="P175" i="11"/>
  <c r="BI174" i="11"/>
  <c r="BH174" i="11"/>
  <c r="BG174" i="11"/>
  <c r="BF174" i="11"/>
  <c r="T174" i="11"/>
  <c r="R174" i="11"/>
  <c r="P174" i="11"/>
  <c r="BI173" i="11"/>
  <c r="BH173" i="11"/>
  <c r="BG173" i="11"/>
  <c r="BF173" i="11"/>
  <c r="T173" i="11"/>
  <c r="R173" i="11"/>
  <c r="P173" i="11"/>
  <c r="BI172" i="11"/>
  <c r="BH172" i="11"/>
  <c r="BG172" i="11"/>
  <c r="BF172" i="11"/>
  <c r="T172" i="11"/>
  <c r="R172" i="11"/>
  <c r="P172" i="11"/>
  <c r="BI171" i="11"/>
  <c r="BH171" i="11"/>
  <c r="BG171" i="11"/>
  <c r="BF171" i="11"/>
  <c r="T171" i="11"/>
  <c r="R171" i="11"/>
  <c r="P171" i="11"/>
  <c r="BI170" i="11"/>
  <c r="BH170" i="11"/>
  <c r="BG170" i="11"/>
  <c r="BF170" i="11"/>
  <c r="T170" i="11"/>
  <c r="R170" i="11"/>
  <c r="P170" i="11"/>
  <c r="BI169" i="11"/>
  <c r="BH169" i="11"/>
  <c r="BG169" i="11"/>
  <c r="BF169" i="11"/>
  <c r="T169" i="11"/>
  <c r="R169" i="11"/>
  <c r="P169" i="11"/>
  <c r="BI168" i="11"/>
  <c r="BH168" i="11"/>
  <c r="BG168" i="11"/>
  <c r="BF168" i="11"/>
  <c r="T168" i="11"/>
  <c r="R168" i="11"/>
  <c r="P168" i="11"/>
  <c r="BI167" i="11"/>
  <c r="BH167" i="11"/>
  <c r="BG167" i="11"/>
  <c r="BF167" i="11"/>
  <c r="T167" i="11"/>
  <c r="R167" i="11"/>
  <c r="P167" i="11"/>
  <c r="BI166" i="11"/>
  <c r="BH166" i="11"/>
  <c r="BG166" i="11"/>
  <c r="BF166" i="11"/>
  <c r="T166" i="11"/>
  <c r="R166" i="11"/>
  <c r="P166" i="11"/>
  <c r="BI165" i="11"/>
  <c r="BH165" i="11"/>
  <c r="BG165" i="11"/>
  <c r="BF165" i="11"/>
  <c r="T165" i="11"/>
  <c r="R165" i="11"/>
  <c r="P165" i="11"/>
  <c r="BI164" i="11"/>
  <c r="BH164" i="11"/>
  <c r="BG164" i="11"/>
  <c r="BF164" i="11"/>
  <c r="T164" i="11"/>
  <c r="R164" i="11"/>
  <c r="P164" i="11"/>
  <c r="BI163" i="11"/>
  <c r="BH163" i="11"/>
  <c r="BG163" i="11"/>
  <c r="BF163" i="11"/>
  <c r="T163" i="11"/>
  <c r="R163" i="11"/>
  <c r="P163" i="11"/>
  <c r="BI162" i="11"/>
  <c r="BH162" i="11"/>
  <c r="BG162" i="11"/>
  <c r="BF162" i="11"/>
  <c r="T162" i="11"/>
  <c r="R162" i="11"/>
  <c r="P162" i="11"/>
  <c r="BI161" i="11"/>
  <c r="BH161" i="11"/>
  <c r="BG161" i="11"/>
  <c r="BF161" i="11"/>
  <c r="T161" i="11"/>
  <c r="R161" i="11"/>
  <c r="P161" i="11"/>
  <c r="BI160" i="11"/>
  <c r="BH160" i="11"/>
  <c r="BG160" i="11"/>
  <c r="BF160" i="11"/>
  <c r="T160" i="11"/>
  <c r="R160" i="11"/>
  <c r="P160" i="11"/>
  <c r="BI159" i="11"/>
  <c r="BH159" i="11"/>
  <c r="BG159" i="11"/>
  <c r="BF159" i="11"/>
  <c r="T159" i="11"/>
  <c r="R159" i="11"/>
  <c r="P159" i="11"/>
  <c r="BI158" i="11"/>
  <c r="BH158" i="11"/>
  <c r="BG158" i="11"/>
  <c r="BF158" i="11"/>
  <c r="T158" i="11"/>
  <c r="R158" i="11"/>
  <c r="P158" i="11"/>
  <c r="BI157" i="11"/>
  <c r="BH157" i="11"/>
  <c r="BG157" i="11"/>
  <c r="BF157" i="11"/>
  <c r="T157" i="11"/>
  <c r="R157" i="11"/>
  <c r="P157" i="11"/>
  <c r="BI156" i="11"/>
  <c r="BH156" i="11"/>
  <c r="BG156" i="11"/>
  <c r="BF156" i="11"/>
  <c r="T156" i="11"/>
  <c r="R156" i="11"/>
  <c r="P156" i="11"/>
  <c r="BI155" i="11"/>
  <c r="BH155" i="11"/>
  <c r="BG155" i="11"/>
  <c r="BF155" i="11"/>
  <c r="T155" i="11"/>
  <c r="R155" i="11"/>
  <c r="P155" i="11"/>
  <c r="BI154" i="11"/>
  <c r="BH154" i="11"/>
  <c r="BG154" i="11"/>
  <c r="BF154" i="11"/>
  <c r="T154" i="11"/>
  <c r="R154" i="11"/>
  <c r="P154" i="11"/>
  <c r="BI153" i="11"/>
  <c r="BH153" i="11"/>
  <c r="BG153" i="11"/>
  <c r="BF153" i="11"/>
  <c r="T153" i="11"/>
  <c r="R153" i="11"/>
  <c r="P153" i="11"/>
  <c r="BI152" i="11"/>
  <c r="BH152" i="11"/>
  <c r="BG152" i="11"/>
  <c r="BF152" i="11"/>
  <c r="T152" i="11"/>
  <c r="R152" i="11"/>
  <c r="P152" i="11"/>
  <c r="BI151" i="11"/>
  <c r="BH151" i="11"/>
  <c r="BG151" i="11"/>
  <c r="BF151" i="11"/>
  <c r="T151" i="11"/>
  <c r="R151" i="11"/>
  <c r="P151" i="11"/>
  <c r="BI150" i="11"/>
  <c r="BH150" i="11"/>
  <c r="BG150" i="11"/>
  <c r="BF150" i="11"/>
  <c r="T150" i="11"/>
  <c r="R150" i="11"/>
  <c r="P150" i="11"/>
  <c r="BI149" i="11"/>
  <c r="BH149" i="11"/>
  <c r="BG149" i="11"/>
  <c r="BF149" i="11"/>
  <c r="T149" i="11"/>
  <c r="R149" i="11"/>
  <c r="P149" i="11"/>
  <c r="BI148" i="11"/>
  <c r="BH148" i="11"/>
  <c r="BG148" i="11"/>
  <c r="BF148" i="11"/>
  <c r="T148" i="11"/>
  <c r="R148" i="11"/>
  <c r="P148" i="11"/>
  <c r="BI147" i="11"/>
  <c r="BH147" i="11"/>
  <c r="BG147" i="11"/>
  <c r="BF147" i="11"/>
  <c r="T147" i="11"/>
  <c r="R147" i="11"/>
  <c r="P147" i="11"/>
  <c r="BI146" i="11"/>
  <c r="BH146" i="11"/>
  <c r="BG146" i="11"/>
  <c r="BF146" i="11"/>
  <c r="T146" i="11"/>
  <c r="R146" i="11"/>
  <c r="P146" i="11"/>
  <c r="BI145" i="11"/>
  <c r="BH145" i="11"/>
  <c r="BG145" i="11"/>
  <c r="BF145" i="11"/>
  <c r="T145" i="11"/>
  <c r="R145" i="11"/>
  <c r="P145" i="11"/>
  <c r="BI144" i="11"/>
  <c r="BH144" i="11"/>
  <c r="BG144" i="11"/>
  <c r="BF144" i="11"/>
  <c r="T144" i="11"/>
  <c r="R144" i="11"/>
  <c r="P144" i="11"/>
  <c r="BI143" i="11"/>
  <c r="BH143" i="11"/>
  <c r="BG143" i="11"/>
  <c r="BF143" i="11"/>
  <c r="T143" i="11"/>
  <c r="R143" i="11"/>
  <c r="P143" i="11"/>
  <c r="BI142" i="11"/>
  <c r="BH142" i="11"/>
  <c r="BG142" i="11"/>
  <c r="BF142" i="11"/>
  <c r="T142" i="11"/>
  <c r="R142" i="11"/>
  <c r="P142" i="11"/>
  <c r="BI141" i="11"/>
  <c r="BH141" i="11"/>
  <c r="BG141" i="11"/>
  <c r="BF141" i="11"/>
  <c r="T141" i="11"/>
  <c r="R141" i="11"/>
  <c r="P141" i="11"/>
  <c r="BI140" i="11"/>
  <c r="BH140" i="11"/>
  <c r="BG140" i="11"/>
  <c r="BF140" i="11"/>
  <c r="T140" i="11"/>
  <c r="R140" i="11"/>
  <c r="P140" i="11"/>
  <c r="BI139" i="11"/>
  <c r="BH139" i="11"/>
  <c r="BG139" i="11"/>
  <c r="BF139" i="11"/>
  <c r="T139" i="11"/>
  <c r="R139" i="11"/>
  <c r="P139" i="11"/>
  <c r="BI137" i="11"/>
  <c r="BH137" i="11"/>
  <c r="BG137" i="11"/>
  <c r="BF137" i="11"/>
  <c r="T137" i="11"/>
  <c r="T136" i="11" s="1"/>
  <c r="R137" i="11"/>
  <c r="R136" i="11" s="1"/>
  <c r="P137" i="11"/>
  <c r="P136" i="11" s="1"/>
  <c r="BI135" i="11"/>
  <c r="BH135" i="11"/>
  <c r="BG135" i="11"/>
  <c r="BF135" i="11"/>
  <c r="T135" i="11"/>
  <c r="R135" i="11"/>
  <c r="P135" i="11"/>
  <c r="BI133" i="11"/>
  <c r="BH133" i="11"/>
  <c r="BG133" i="11"/>
  <c r="BF133" i="11"/>
  <c r="T133" i="11"/>
  <c r="R133" i="11"/>
  <c r="P133" i="11"/>
  <c r="BI132" i="11"/>
  <c r="BH132" i="11"/>
  <c r="BG132" i="11"/>
  <c r="BF132" i="11"/>
  <c r="T132" i="11"/>
  <c r="R132" i="11"/>
  <c r="P132" i="11"/>
  <c r="BI131" i="11"/>
  <c r="BH131" i="11"/>
  <c r="BG131" i="11"/>
  <c r="BF131" i="11"/>
  <c r="T131" i="11"/>
  <c r="R131" i="11"/>
  <c r="P131" i="11"/>
  <c r="BI130" i="11"/>
  <c r="BH130" i="11"/>
  <c r="BG130" i="11"/>
  <c r="BF130" i="11"/>
  <c r="T130" i="11"/>
  <c r="R130" i="11"/>
  <c r="P130" i="11"/>
  <c r="BI129" i="11"/>
  <c r="BH129" i="11"/>
  <c r="BG129" i="11"/>
  <c r="BF129" i="11"/>
  <c r="T129" i="11"/>
  <c r="R129" i="11"/>
  <c r="P129" i="11"/>
  <c r="BI128" i="11"/>
  <c r="BH128" i="11"/>
  <c r="BG128" i="11"/>
  <c r="BF128" i="11"/>
  <c r="T128" i="11"/>
  <c r="R128" i="11"/>
  <c r="P128" i="11"/>
  <c r="J121" i="11"/>
  <c r="F121" i="11"/>
  <c r="F119" i="11"/>
  <c r="E117" i="11"/>
  <c r="J93" i="11"/>
  <c r="F93" i="11"/>
  <c r="F91" i="11"/>
  <c r="E89" i="11"/>
  <c r="J26" i="11"/>
  <c r="E26" i="11"/>
  <c r="J122" i="11" s="1"/>
  <c r="J25" i="11"/>
  <c r="J20" i="11"/>
  <c r="E20" i="11"/>
  <c r="F122" i="11" s="1"/>
  <c r="J19" i="11"/>
  <c r="J14" i="11"/>
  <c r="J119" i="11"/>
  <c r="E7" i="11"/>
  <c r="E113" i="11"/>
  <c r="J39" i="10"/>
  <c r="J38" i="10"/>
  <c r="AY104" i="1" s="1"/>
  <c r="J37" i="10"/>
  <c r="AX104" i="1" s="1"/>
  <c r="BI133" i="10"/>
  <c r="BH133" i="10"/>
  <c r="BG133" i="10"/>
  <c r="BF133" i="10"/>
  <c r="T133" i="10"/>
  <c r="R133" i="10"/>
  <c r="P133" i="10"/>
  <c r="BI132" i="10"/>
  <c r="BH132" i="10"/>
  <c r="BG132" i="10"/>
  <c r="BF132" i="10"/>
  <c r="T132" i="10"/>
  <c r="R132" i="10"/>
  <c r="P132" i="10"/>
  <c r="BI130" i="10"/>
  <c r="BH130" i="10"/>
  <c r="BG130" i="10"/>
  <c r="BF130" i="10"/>
  <c r="T130" i="10"/>
  <c r="R130" i="10"/>
  <c r="P130" i="10"/>
  <c r="BI129" i="10"/>
  <c r="BH129" i="10"/>
  <c r="BG129" i="10"/>
  <c r="BF129" i="10"/>
  <c r="T129" i="10"/>
  <c r="R129" i="10"/>
  <c r="P129" i="10"/>
  <c r="BI128" i="10"/>
  <c r="BH128" i="10"/>
  <c r="BG128" i="10"/>
  <c r="BF128" i="10"/>
  <c r="T128" i="10"/>
  <c r="R128" i="10"/>
  <c r="P128" i="10"/>
  <c r="BI127" i="10"/>
  <c r="BH127" i="10"/>
  <c r="BG127" i="10"/>
  <c r="BF127" i="10"/>
  <c r="T127" i="10"/>
  <c r="R127" i="10"/>
  <c r="P127" i="10"/>
  <c r="BI126" i="10"/>
  <c r="BH126" i="10"/>
  <c r="BG126" i="10"/>
  <c r="BF126" i="10"/>
  <c r="T126" i="10"/>
  <c r="R126" i="10"/>
  <c r="P126" i="10"/>
  <c r="J119" i="10"/>
  <c r="F119" i="10"/>
  <c r="F117" i="10"/>
  <c r="E115" i="10"/>
  <c r="J93" i="10"/>
  <c r="F93" i="10"/>
  <c r="F91" i="10"/>
  <c r="E89" i="10"/>
  <c r="J26" i="10"/>
  <c r="E26" i="10"/>
  <c r="J120" i="10" s="1"/>
  <c r="J25" i="10"/>
  <c r="J20" i="10"/>
  <c r="E20" i="10"/>
  <c r="F120" i="10" s="1"/>
  <c r="J19" i="10"/>
  <c r="J14" i="10"/>
  <c r="J117" i="10"/>
  <c r="E7" i="10"/>
  <c r="E111" i="10"/>
  <c r="J39" i="9"/>
  <c r="J38" i="9"/>
  <c r="AY103" i="1" s="1"/>
  <c r="J37" i="9"/>
  <c r="AX103" i="1" s="1"/>
  <c r="BI164" i="9"/>
  <c r="BH164" i="9"/>
  <c r="BG164" i="9"/>
  <c r="BF164" i="9"/>
  <c r="T164" i="9"/>
  <c r="R164" i="9"/>
  <c r="P164" i="9"/>
  <c r="BI163" i="9"/>
  <c r="BH163" i="9"/>
  <c r="BG163" i="9"/>
  <c r="BF163" i="9"/>
  <c r="T163" i="9"/>
  <c r="R163" i="9"/>
  <c r="P163" i="9"/>
  <c r="BI162" i="9"/>
  <c r="BH162" i="9"/>
  <c r="BG162" i="9"/>
  <c r="BF162" i="9"/>
  <c r="T162" i="9"/>
  <c r="R162" i="9"/>
  <c r="P162" i="9"/>
  <c r="BI161" i="9"/>
  <c r="BH161" i="9"/>
  <c r="BG161" i="9"/>
  <c r="BF161" i="9"/>
  <c r="T161" i="9"/>
  <c r="R161" i="9"/>
  <c r="P161" i="9"/>
  <c r="BI160" i="9"/>
  <c r="BH160" i="9"/>
  <c r="BG160" i="9"/>
  <c r="BF160" i="9"/>
  <c r="T160" i="9"/>
  <c r="R160" i="9"/>
  <c r="P160" i="9"/>
  <c r="BI159" i="9"/>
  <c r="BH159" i="9"/>
  <c r="BG159" i="9"/>
  <c r="BF159" i="9"/>
  <c r="T159" i="9"/>
  <c r="R159" i="9"/>
  <c r="P159" i="9"/>
  <c r="BI158" i="9"/>
  <c r="BH158" i="9"/>
  <c r="BG158" i="9"/>
  <c r="BF158" i="9"/>
  <c r="T158" i="9"/>
  <c r="R158" i="9"/>
  <c r="P158" i="9"/>
  <c r="BI157" i="9"/>
  <c r="BH157" i="9"/>
  <c r="BG157" i="9"/>
  <c r="BF157" i="9"/>
  <c r="T157" i="9"/>
  <c r="R157" i="9"/>
  <c r="P157" i="9"/>
  <c r="BI156" i="9"/>
  <c r="BH156" i="9"/>
  <c r="BG156" i="9"/>
  <c r="BF156" i="9"/>
  <c r="T156" i="9"/>
  <c r="R156" i="9"/>
  <c r="P156" i="9"/>
  <c r="BI155" i="9"/>
  <c r="BH155" i="9"/>
  <c r="BG155" i="9"/>
  <c r="BF155" i="9"/>
  <c r="T155" i="9"/>
  <c r="R155" i="9"/>
  <c r="P155" i="9"/>
  <c r="BI154" i="9"/>
  <c r="BH154" i="9"/>
  <c r="BG154" i="9"/>
  <c r="BF154" i="9"/>
  <c r="T154" i="9"/>
  <c r="R154" i="9"/>
  <c r="P154" i="9"/>
  <c r="BI153" i="9"/>
  <c r="BH153" i="9"/>
  <c r="BG153" i="9"/>
  <c r="BF153" i="9"/>
  <c r="T153" i="9"/>
  <c r="R153" i="9"/>
  <c r="P153" i="9"/>
  <c r="BI152" i="9"/>
  <c r="BH152" i="9"/>
  <c r="BG152" i="9"/>
  <c r="BF152" i="9"/>
  <c r="T152" i="9"/>
  <c r="R152" i="9"/>
  <c r="P152" i="9"/>
  <c r="BI151" i="9"/>
  <c r="BH151" i="9"/>
  <c r="BG151" i="9"/>
  <c r="BF151" i="9"/>
  <c r="T151" i="9"/>
  <c r="R151" i="9"/>
  <c r="P151" i="9"/>
  <c r="BI149" i="9"/>
  <c r="BH149" i="9"/>
  <c r="BG149" i="9"/>
  <c r="BF149" i="9"/>
  <c r="T149" i="9"/>
  <c r="R149" i="9"/>
  <c r="P149" i="9"/>
  <c r="BI148" i="9"/>
  <c r="BH148" i="9"/>
  <c r="BG148" i="9"/>
  <c r="BF148" i="9"/>
  <c r="T148" i="9"/>
  <c r="R148" i="9"/>
  <c r="P148" i="9"/>
  <c r="BI147" i="9"/>
  <c r="BH147" i="9"/>
  <c r="BG147" i="9"/>
  <c r="BF147" i="9"/>
  <c r="T147" i="9"/>
  <c r="R147" i="9"/>
  <c r="P147" i="9"/>
  <c r="BI146" i="9"/>
  <c r="BH146" i="9"/>
  <c r="BG146" i="9"/>
  <c r="BF146" i="9"/>
  <c r="T146" i="9"/>
  <c r="R146" i="9"/>
  <c r="P146" i="9"/>
  <c r="BI145" i="9"/>
  <c r="BH145" i="9"/>
  <c r="BG145" i="9"/>
  <c r="BF145" i="9"/>
  <c r="T145" i="9"/>
  <c r="R145" i="9"/>
  <c r="P145" i="9"/>
  <c r="BI144" i="9"/>
  <c r="BH144" i="9"/>
  <c r="BG144" i="9"/>
  <c r="BF144" i="9"/>
  <c r="T144" i="9"/>
  <c r="R144" i="9"/>
  <c r="P144" i="9"/>
  <c r="BI143" i="9"/>
  <c r="BH143" i="9"/>
  <c r="BG143" i="9"/>
  <c r="BF143" i="9"/>
  <c r="T143" i="9"/>
  <c r="R143" i="9"/>
  <c r="P143" i="9"/>
  <c r="BI142" i="9"/>
  <c r="BH142" i="9"/>
  <c r="BG142" i="9"/>
  <c r="BF142" i="9"/>
  <c r="T142" i="9"/>
  <c r="R142" i="9"/>
  <c r="P142" i="9"/>
  <c r="BI141" i="9"/>
  <c r="BH141" i="9"/>
  <c r="BG141" i="9"/>
  <c r="BF141" i="9"/>
  <c r="T141" i="9"/>
  <c r="R141" i="9"/>
  <c r="P141" i="9"/>
  <c r="BI140" i="9"/>
  <c r="BH140" i="9"/>
  <c r="BG140" i="9"/>
  <c r="BF140" i="9"/>
  <c r="T140" i="9"/>
  <c r="R140" i="9"/>
  <c r="P140" i="9"/>
  <c r="BI139" i="9"/>
  <c r="BH139" i="9"/>
  <c r="BG139" i="9"/>
  <c r="BF139" i="9"/>
  <c r="T139" i="9"/>
  <c r="R139" i="9"/>
  <c r="P139" i="9"/>
  <c r="BI138" i="9"/>
  <c r="BH138" i="9"/>
  <c r="BG138" i="9"/>
  <c r="BF138" i="9"/>
  <c r="T138" i="9"/>
  <c r="R138" i="9"/>
  <c r="P138" i="9"/>
  <c r="BI137" i="9"/>
  <c r="BH137" i="9"/>
  <c r="BG137" i="9"/>
  <c r="BF137" i="9"/>
  <c r="T137" i="9"/>
  <c r="R137" i="9"/>
  <c r="P137" i="9"/>
  <c r="BI136" i="9"/>
  <c r="BH136" i="9"/>
  <c r="BG136" i="9"/>
  <c r="BF136" i="9"/>
  <c r="T136" i="9"/>
  <c r="R136" i="9"/>
  <c r="P136" i="9"/>
  <c r="BI135" i="9"/>
  <c r="BH135" i="9"/>
  <c r="BG135" i="9"/>
  <c r="BF135" i="9"/>
  <c r="T135" i="9"/>
  <c r="R135" i="9"/>
  <c r="P135" i="9"/>
  <c r="BI134" i="9"/>
  <c r="BH134" i="9"/>
  <c r="BG134" i="9"/>
  <c r="BF134" i="9"/>
  <c r="T134" i="9"/>
  <c r="R134" i="9"/>
  <c r="P134" i="9"/>
  <c r="BI133" i="9"/>
  <c r="BH133" i="9"/>
  <c r="BG133" i="9"/>
  <c r="BF133" i="9"/>
  <c r="T133" i="9"/>
  <c r="R133" i="9"/>
  <c r="P133" i="9"/>
  <c r="BI132" i="9"/>
  <c r="BH132" i="9"/>
  <c r="BG132" i="9"/>
  <c r="BF132" i="9"/>
  <c r="T132" i="9"/>
  <c r="R132" i="9"/>
  <c r="P132" i="9"/>
  <c r="BI131" i="9"/>
  <c r="BH131" i="9"/>
  <c r="BG131" i="9"/>
  <c r="BF131" i="9"/>
  <c r="T131" i="9"/>
  <c r="R131" i="9"/>
  <c r="P131" i="9"/>
  <c r="BI130" i="9"/>
  <c r="BH130" i="9"/>
  <c r="BG130" i="9"/>
  <c r="BF130" i="9"/>
  <c r="T130" i="9"/>
  <c r="R130" i="9"/>
  <c r="P130" i="9"/>
  <c r="BI129" i="9"/>
  <c r="BH129" i="9"/>
  <c r="BG129" i="9"/>
  <c r="BF129" i="9"/>
  <c r="T129" i="9"/>
  <c r="R129" i="9"/>
  <c r="P129" i="9"/>
  <c r="BI128" i="9"/>
  <c r="BH128" i="9"/>
  <c r="BG128" i="9"/>
  <c r="BF128" i="9"/>
  <c r="T128" i="9"/>
  <c r="R128" i="9"/>
  <c r="P128" i="9"/>
  <c r="J120" i="9"/>
  <c r="F120" i="9"/>
  <c r="F118" i="9"/>
  <c r="E116" i="9"/>
  <c r="J93" i="9"/>
  <c r="F93" i="9"/>
  <c r="F91" i="9"/>
  <c r="E89" i="9"/>
  <c r="J26" i="9"/>
  <c r="E26" i="9"/>
  <c r="J94" i="9"/>
  <c r="J25" i="9"/>
  <c r="J20" i="9"/>
  <c r="E20" i="9"/>
  <c r="F121" i="9"/>
  <c r="J19" i="9"/>
  <c r="J14" i="9"/>
  <c r="J118" i="9" s="1"/>
  <c r="E7" i="9"/>
  <c r="E112" i="9" s="1"/>
  <c r="J39" i="8"/>
  <c r="J38" i="8"/>
  <c r="AY102" i="1"/>
  <c r="J37" i="8"/>
  <c r="AX102" i="1"/>
  <c r="BI194" i="8"/>
  <c r="BH194" i="8"/>
  <c r="BG194" i="8"/>
  <c r="BF194" i="8"/>
  <c r="T194" i="8"/>
  <c r="R194" i="8"/>
  <c r="P194" i="8"/>
  <c r="BI193" i="8"/>
  <c r="BH193" i="8"/>
  <c r="BG193" i="8"/>
  <c r="BF193" i="8"/>
  <c r="T193" i="8"/>
  <c r="R193" i="8"/>
  <c r="P193" i="8"/>
  <c r="BI192" i="8"/>
  <c r="BH192" i="8"/>
  <c r="BG192" i="8"/>
  <c r="BF192" i="8"/>
  <c r="T192" i="8"/>
  <c r="R192" i="8"/>
  <c r="P192" i="8"/>
  <c r="BI191" i="8"/>
  <c r="BH191" i="8"/>
  <c r="BG191" i="8"/>
  <c r="BF191" i="8"/>
  <c r="T191" i="8"/>
  <c r="R191" i="8"/>
  <c r="P191" i="8"/>
  <c r="BI190" i="8"/>
  <c r="BH190" i="8"/>
  <c r="BG190" i="8"/>
  <c r="BF190" i="8"/>
  <c r="T190" i="8"/>
  <c r="R190" i="8"/>
  <c r="P190" i="8"/>
  <c r="BI189" i="8"/>
  <c r="BH189" i="8"/>
  <c r="BG189" i="8"/>
  <c r="BF189" i="8"/>
  <c r="T189" i="8"/>
  <c r="R189" i="8"/>
  <c r="P189" i="8"/>
  <c r="BI188" i="8"/>
  <c r="BH188" i="8"/>
  <c r="BG188" i="8"/>
  <c r="BF188" i="8"/>
  <c r="T188" i="8"/>
  <c r="R188" i="8"/>
  <c r="P188" i="8"/>
  <c r="BI187" i="8"/>
  <c r="BH187" i="8"/>
  <c r="BG187" i="8"/>
  <c r="BF187" i="8"/>
  <c r="T187" i="8"/>
  <c r="R187" i="8"/>
  <c r="P187" i="8"/>
  <c r="BI186" i="8"/>
  <c r="BH186" i="8"/>
  <c r="BG186" i="8"/>
  <c r="BF186" i="8"/>
  <c r="T186" i="8"/>
  <c r="R186" i="8"/>
  <c r="P186" i="8"/>
  <c r="BI185" i="8"/>
  <c r="BH185" i="8"/>
  <c r="BG185" i="8"/>
  <c r="BF185" i="8"/>
  <c r="T185" i="8"/>
  <c r="R185" i="8"/>
  <c r="P185" i="8"/>
  <c r="BI184" i="8"/>
  <c r="BH184" i="8"/>
  <c r="BG184" i="8"/>
  <c r="BF184" i="8"/>
  <c r="T184" i="8"/>
  <c r="R184" i="8"/>
  <c r="P184" i="8"/>
  <c r="BI183" i="8"/>
  <c r="BH183" i="8"/>
  <c r="BG183" i="8"/>
  <c r="BF183" i="8"/>
  <c r="T183" i="8"/>
  <c r="R183" i="8"/>
  <c r="P183" i="8"/>
  <c r="BI182" i="8"/>
  <c r="BH182" i="8"/>
  <c r="BG182" i="8"/>
  <c r="BF182" i="8"/>
  <c r="T182" i="8"/>
  <c r="R182" i="8"/>
  <c r="P182" i="8"/>
  <c r="BI181" i="8"/>
  <c r="BH181" i="8"/>
  <c r="BG181" i="8"/>
  <c r="BF181" i="8"/>
  <c r="T181" i="8"/>
  <c r="R181" i="8"/>
  <c r="P181" i="8"/>
  <c r="BI180" i="8"/>
  <c r="BH180" i="8"/>
  <c r="BG180" i="8"/>
  <c r="BF180" i="8"/>
  <c r="T180" i="8"/>
  <c r="R180" i="8"/>
  <c r="P180" i="8"/>
  <c r="BI179" i="8"/>
  <c r="BH179" i="8"/>
  <c r="BG179" i="8"/>
  <c r="BF179" i="8"/>
  <c r="T179" i="8"/>
  <c r="R179" i="8"/>
  <c r="P179" i="8"/>
  <c r="BI178" i="8"/>
  <c r="BH178" i="8"/>
  <c r="BG178" i="8"/>
  <c r="BF178" i="8"/>
  <c r="T178" i="8"/>
  <c r="R178" i="8"/>
  <c r="P178" i="8"/>
  <c r="BI177" i="8"/>
  <c r="BH177" i="8"/>
  <c r="BG177" i="8"/>
  <c r="BF177" i="8"/>
  <c r="T177" i="8"/>
  <c r="R177" i="8"/>
  <c r="P177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74" i="8"/>
  <c r="BH174" i="8"/>
  <c r="BG174" i="8"/>
  <c r="BF174" i="8"/>
  <c r="T174" i="8"/>
  <c r="R174" i="8"/>
  <c r="P174" i="8"/>
  <c r="BI173" i="8"/>
  <c r="BH173" i="8"/>
  <c r="BG173" i="8"/>
  <c r="BF173" i="8"/>
  <c r="T173" i="8"/>
  <c r="R173" i="8"/>
  <c r="P173" i="8"/>
  <c r="BI172" i="8"/>
  <c r="BH172" i="8"/>
  <c r="BG172" i="8"/>
  <c r="BF172" i="8"/>
  <c r="T172" i="8"/>
  <c r="R172" i="8"/>
  <c r="P172" i="8"/>
  <c r="BI171" i="8"/>
  <c r="BH171" i="8"/>
  <c r="BG171" i="8"/>
  <c r="BF171" i="8"/>
  <c r="T171" i="8"/>
  <c r="R171" i="8"/>
  <c r="P171" i="8"/>
  <c r="BI170" i="8"/>
  <c r="BH170" i="8"/>
  <c r="BG170" i="8"/>
  <c r="BF170" i="8"/>
  <c r="T170" i="8"/>
  <c r="R170" i="8"/>
  <c r="P170" i="8"/>
  <c r="BI169" i="8"/>
  <c r="BH169" i="8"/>
  <c r="BG169" i="8"/>
  <c r="BF169" i="8"/>
  <c r="T169" i="8"/>
  <c r="R169" i="8"/>
  <c r="P169" i="8"/>
  <c r="BI168" i="8"/>
  <c r="BH168" i="8"/>
  <c r="BG168" i="8"/>
  <c r="BF168" i="8"/>
  <c r="T168" i="8"/>
  <c r="R168" i="8"/>
  <c r="P168" i="8"/>
  <c r="BI167" i="8"/>
  <c r="BH167" i="8"/>
  <c r="BG167" i="8"/>
  <c r="BF167" i="8"/>
  <c r="T167" i="8"/>
  <c r="R167" i="8"/>
  <c r="P167" i="8"/>
  <c r="BI166" i="8"/>
  <c r="BH166" i="8"/>
  <c r="BG166" i="8"/>
  <c r="BF166" i="8"/>
  <c r="T166" i="8"/>
  <c r="R166" i="8"/>
  <c r="P166" i="8"/>
  <c r="BI165" i="8"/>
  <c r="BH165" i="8"/>
  <c r="BG165" i="8"/>
  <c r="BF165" i="8"/>
  <c r="T165" i="8"/>
  <c r="R165" i="8"/>
  <c r="P165" i="8"/>
  <c r="BI164" i="8"/>
  <c r="BH164" i="8"/>
  <c r="BG164" i="8"/>
  <c r="BF164" i="8"/>
  <c r="T164" i="8"/>
  <c r="R164" i="8"/>
  <c r="P164" i="8"/>
  <c r="BI163" i="8"/>
  <c r="BH163" i="8"/>
  <c r="BG163" i="8"/>
  <c r="BF163" i="8"/>
  <c r="T163" i="8"/>
  <c r="R163" i="8"/>
  <c r="P163" i="8"/>
  <c r="BI162" i="8"/>
  <c r="BH162" i="8"/>
  <c r="BG162" i="8"/>
  <c r="BF162" i="8"/>
  <c r="T162" i="8"/>
  <c r="R162" i="8"/>
  <c r="P162" i="8"/>
  <c r="BI161" i="8"/>
  <c r="BH161" i="8"/>
  <c r="BG161" i="8"/>
  <c r="BF161" i="8"/>
  <c r="T161" i="8"/>
  <c r="R161" i="8"/>
  <c r="P161" i="8"/>
  <c r="BI160" i="8"/>
  <c r="BH160" i="8"/>
  <c r="BG160" i="8"/>
  <c r="BF160" i="8"/>
  <c r="T160" i="8"/>
  <c r="R160" i="8"/>
  <c r="P160" i="8"/>
  <c r="BI159" i="8"/>
  <c r="BH159" i="8"/>
  <c r="BG159" i="8"/>
  <c r="BF159" i="8"/>
  <c r="T159" i="8"/>
  <c r="R159" i="8"/>
  <c r="P159" i="8"/>
  <c r="BI158" i="8"/>
  <c r="BH158" i="8"/>
  <c r="BG158" i="8"/>
  <c r="BF158" i="8"/>
  <c r="T158" i="8"/>
  <c r="R158" i="8"/>
  <c r="P158" i="8"/>
  <c r="BI157" i="8"/>
  <c r="BH157" i="8"/>
  <c r="BG157" i="8"/>
  <c r="BF157" i="8"/>
  <c r="T157" i="8"/>
  <c r="R157" i="8"/>
  <c r="P157" i="8"/>
  <c r="BI156" i="8"/>
  <c r="BH156" i="8"/>
  <c r="BG156" i="8"/>
  <c r="BF156" i="8"/>
  <c r="T156" i="8"/>
  <c r="R156" i="8"/>
  <c r="P156" i="8"/>
  <c r="BI155" i="8"/>
  <c r="BH155" i="8"/>
  <c r="BG155" i="8"/>
  <c r="BF155" i="8"/>
  <c r="T155" i="8"/>
  <c r="R155" i="8"/>
  <c r="P155" i="8"/>
  <c r="BI154" i="8"/>
  <c r="BH154" i="8"/>
  <c r="BG154" i="8"/>
  <c r="BF154" i="8"/>
  <c r="T154" i="8"/>
  <c r="R154" i="8"/>
  <c r="P154" i="8"/>
  <c r="BI153" i="8"/>
  <c r="BH153" i="8"/>
  <c r="BG153" i="8"/>
  <c r="BF153" i="8"/>
  <c r="T153" i="8"/>
  <c r="R153" i="8"/>
  <c r="P153" i="8"/>
  <c r="BI152" i="8"/>
  <c r="BH152" i="8"/>
  <c r="BG152" i="8"/>
  <c r="BF152" i="8"/>
  <c r="T152" i="8"/>
  <c r="R152" i="8"/>
  <c r="P152" i="8"/>
  <c r="BI151" i="8"/>
  <c r="BH151" i="8"/>
  <c r="BG151" i="8"/>
  <c r="BF151" i="8"/>
  <c r="T151" i="8"/>
  <c r="R151" i="8"/>
  <c r="P151" i="8"/>
  <c r="BI150" i="8"/>
  <c r="BH150" i="8"/>
  <c r="BG150" i="8"/>
  <c r="BF150" i="8"/>
  <c r="T150" i="8"/>
  <c r="R150" i="8"/>
  <c r="P150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7" i="8"/>
  <c r="BH147" i="8"/>
  <c r="BG147" i="8"/>
  <c r="BF147" i="8"/>
  <c r="T147" i="8"/>
  <c r="R147" i="8"/>
  <c r="P147" i="8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4" i="8"/>
  <c r="BH144" i="8"/>
  <c r="BG144" i="8"/>
  <c r="BF144" i="8"/>
  <c r="T144" i="8"/>
  <c r="R144" i="8"/>
  <c r="P144" i="8"/>
  <c r="BI143" i="8"/>
  <c r="BH143" i="8"/>
  <c r="BG143" i="8"/>
  <c r="BF143" i="8"/>
  <c r="T143" i="8"/>
  <c r="R143" i="8"/>
  <c r="P143" i="8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J118" i="8"/>
  <c r="F118" i="8"/>
  <c r="F116" i="8"/>
  <c r="E114" i="8"/>
  <c r="J93" i="8"/>
  <c r="F93" i="8"/>
  <c r="F91" i="8"/>
  <c r="E89" i="8"/>
  <c r="J26" i="8"/>
  <c r="E26" i="8"/>
  <c r="J119" i="8" s="1"/>
  <c r="J25" i="8"/>
  <c r="J20" i="8"/>
  <c r="E20" i="8"/>
  <c r="F119" i="8" s="1"/>
  <c r="J19" i="8"/>
  <c r="J14" i="8"/>
  <c r="J116" i="8"/>
  <c r="E7" i="8"/>
  <c r="E110" i="8"/>
  <c r="J39" i="7"/>
  <c r="J38" i="7"/>
  <c r="AY101" i="1" s="1"/>
  <c r="J37" i="7"/>
  <c r="AX101" i="1" s="1"/>
  <c r="BI186" i="7"/>
  <c r="BH186" i="7"/>
  <c r="BG186" i="7"/>
  <c r="BF186" i="7"/>
  <c r="T186" i="7"/>
  <c r="R186" i="7"/>
  <c r="P186" i="7"/>
  <c r="BI185" i="7"/>
  <c r="BH185" i="7"/>
  <c r="BG185" i="7"/>
  <c r="BF185" i="7"/>
  <c r="T185" i="7"/>
  <c r="R185" i="7"/>
  <c r="P185" i="7"/>
  <c r="BI183" i="7"/>
  <c r="BH183" i="7"/>
  <c r="BG183" i="7"/>
  <c r="BF183" i="7"/>
  <c r="T183" i="7"/>
  <c r="R183" i="7"/>
  <c r="P183" i="7"/>
  <c r="BI182" i="7"/>
  <c r="BH182" i="7"/>
  <c r="BG182" i="7"/>
  <c r="BF182" i="7"/>
  <c r="T182" i="7"/>
  <c r="R182" i="7"/>
  <c r="P182" i="7"/>
  <c r="BI181" i="7"/>
  <c r="BH181" i="7"/>
  <c r="BG181" i="7"/>
  <c r="BF181" i="7"/>
  <c r="T181" i="7"/>
  <c r="R181" i="7"/>
  <c r="P181" i="7"/>
  <c r="BI179" i="7"/>
  <c r="BH179" i="7"/>
  <c r="BG179" i="7"/>
  <c r="BF179" i="7"/>
  <c r="T179" i="7"/>
  <c r="R179" i="7"/>
  <c r="P179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5" i="7"/>
  <c r="BH175" i="7"/>
  <c r="BG175" i="7"/>
  <c r="BF175" i="7"/>
  <c r="T175" i="7"/>
  <c r="R175" i="7"/>
  <c r="P175" i="7"/>
  <c r="BI174" i="7"/>
  <c r="BH174" i="7"/>
  <c r="BG174" i="7"/>
  <c r="BF174" i="7"/>
  <c r="T174" i="7"/>
  <c r="R174" i="7"/>
  <c r="P174" i="7"/>
  <c r="BI172" i="7"/>
  <c r="BH172" i="7"/>
  <c r="BG172" i="7"/>
  <c r="BF172" i="7"/>
  <c r="T172" i="7"/>
  <c r="R172" i="7"/>
  <c r="P172" i="7"/>
  <c r="BI170" i="7"/>
  <c r="BH170" i="7"/>
  <c r="BG170" i="7"/>
  <c r="BF170" i="7"/>
  <c r="T170" i="7"/>
  <c r="R170" i="7"/>
  <c r="P170" i="7"/>
  <c r="BI169" i="7"/>
  <c r="BH169" i="7"/>
  <c r="BG169" i="7"/>
  <c r="BF169" i="7"/>
  <c r="T169" i="7"/>
  <c r="R169" i="7"/>
  <c r="P169" i="7"/>
  <c r="BI168" i="7"/>
  <c r="BH168" i="7"/>
  <c r="BG168" i="7"/>
  <c r="BF168" i="7"/>
  <c r="T168" i="7"/>
  <c r="R168" i="7"/>
  <c r="P168" i="7"/>
  <c r="BI167" i="7"/>
  <c r="BH167" i="7"/>
  <c r="BG167" i="7"/>
  <c r="BF167" i="7"/>
  <c r="T167" i="7"/>
  <c r="R167" i="7"/>
  <c r="P167" i="7"/>
  <c r="BI166" i="7"/>
  <c r="BH166" i="7"/>
  <c r="BG166" i="7"/>
  <c r="BF166" i="7"/>
  <c r="T166" i="7"/>
  <c r="R166" i="7"/>
  <c r="P166" i="7"/>
  <c r="BI164" i="7"/>
  <c r="BH164" i="7"/>
  <c r="BG164" i="7"/>
  <c r="BF164" i="7"/>
  <c r="T164" i="7"/>
  <c r="R164" i="7"/>
  <c r="P164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J124" i="7"/>
  <c r="F124" i="7"/>
  <c r="F122" i="7"/>
  <c r="E120" i="7"/>
  <c r="J93" i="7"/>
  <c r="F93" i="7"/>
  <c r="F91" i="7"/>
  <c r="E89" i="7"/>
  <c r="J26" i="7"/>
  <c r="E26" i="7"/>
  <c r="J125" i="7" s="1"/>
  <c r="J25" i="7"/>
  <c r="J20" i="7"/>
  <c r="E20" i="7"/>
  <c r="F94" i="7" s="1"/>
  <c r="J19" i="7"/>
  <c r="J14" i="7"/>
  <c r="J122" i="7"/>
  <c r="E7" i="7"/>
  <c r="E116" i="7"/>
  <c r="J39" i="6"/>
  <c r="J38" i="6"/>
  <c r="AY100" i="1" s="1"/>
  <c r="J37" i="6"/>
  <c r="AX100" i="1" s="1"/>
  <c r="BI255" i="6"/>
  <c r="BH255" i="6"/>
  <c r="BG255" i="6"/>
  <c r="BF255" i="6"/>
  <c r="T255" i="6"/>
  <c r="T254" i="6" s="1"/>
  <c r="R255" i="6"/>
  <c r="R254" i="6" s="1"/>
  <c r="P255" i="6"/>
  <c r="P254" i="6" s="1"/>
  <c r="BI253" i="6"/>
  <c r="BH253" i="6"/>
  <c r="BG253" i="6"/>
  <c r="BF253" i="6"/>
  <c r="T253" i="6"/>
  <c r="R253" i="6"/>
  <c r="P253" i="6"/>
  <c r="BI251" i="6"/>
  <c r="BH251" i="6"/>
  <c r="BG251" i="6"/>
  <c r="BF251" i="6"/>
  <c r="T251" i="6"/>
  <c r="R251" i="6"/>
  <c r="P251" i="6"/>
  <c r="BI249" i="6"/>
  <c r="BH249" i="6"/>
  <c r="BG249" i="6"/>
  <c r="BF249" i="6"/>
  <c r="T249" i="6"/>
  <c r="R249" i="6"/>
  <c r="P249" i="6"/>
  <c r="BI248" i="6"/>
  <c r="BH248" i="6"/>
  <c r="BG248" i="6"/>
  <c r="BF248" i="6"/>
  <c r="T248" i="6"/>
  <c r="R248" i="6"/>
  <c r="P248" i="6"/>
  <c r="BI247" i="6"/>
  <c r="BH247" i="6"/>
  <c r="BG247" i="6"/>
  <c r="BF247" i="6"/>
  <c r="T247" i="6"/>
  <c r="R247" i="6"/>
  <c r="P247" i="6"/>
  <c r="BI246" i="6"/>
  <c r="BH246" i="6"/>
  <c r="BG246" i="6"/>
  <c r="BF246" i="6"/>
  <c r="T246" i="6"/>
  <c r="R246" i="6"/>
  <c r="P246" i="6"/>
  <c r="BI245" i="6"/>
  <c r="BH245" i="6"/>
  <c r="BG245" i="6"/>
  <c r="BF245" i="6"/>
  <c r="T245" i="6"/>
  <c r="R245" i="6"/>
  <c r="P245" i="6"/>
  <c r="BI244" i="6"/>
  <c r="BH244" i="6"/>
  <c r="BG244" i="6"/>
  <c r="BF244" i="6"/>
  <c r="T244" i="6"/>
  <c r="R244" i="6"/>
  <c r="P244" i="6"/>
  <c r="BI243" i="6"/>
  <c r="BH243" i="6"/>
  <c r="BG243" i="6"/>
  <c r="BF243" i="6"/>
  <c r="T243" i="6"/>
  <c r="R243" i="6"/>
  <c r="P243" i="6"/>
  <c r="BI242" i="6"/>
  <c r="BH242" i="6"/>
  <c r="BG242" i="6"/>
  <c r="BF242" i="6"/>
  <c r="T242" i="6"/>
  <c r="R242" i="6"/>
  <c r="P242" i="6"/>
  <c r="BI241" i="6"/>
  <c r="BH241" i="6"/>
  <c r="BG241" i="6"/>
  <c r="BF241" i="6"/>
  <c r="T241" i="6"/>
  <c r="R241" i="6"/>
  <c r="P241" i="6"/>
  <c r="BI240" i="6"/>
  <c r="BH240" i="6"/>
  <c r="BG240" i="6"/>
  <c r="BF240" i="6"/>
  <c r="T240" i="6"/>
  <c r="R240" i="6"/>
  <c r="P240" i="6"/>
  <c r="BI239" i="6"/>
  <c r="BH239" i="6"/>
  <c r="BG239" i="6"/>
  <c r="BF239" i="6"/>
  <c r="T239" i="6"/>
  <c r="R239" i="6"/>
  <c r="P239" i="6"/>
  <c r="BI238" i="6"/>
  <c r="BH238" i="6"/>
  <c r="BG238" i="6"/>
  <c r="BF238" i="6"/>
  <c r="T238" i="6"/>
  <c r="R238" i="6"/>
  <c r="P238" i="6"/>
  <c r="BI237" i="6"/>
  <c r="BH237" i="6"/>
  <c r="BG237" i="6"/>
  <c r="BF237" i="6"/>
  <c r="T237" i="6"/>
  <c r="R237" i="6"/>
  <c r="P237" i="6"/>
  <c r="BI236" i="6"/>
  <c r="BH236" i="6"/>
  <c r="BG236" i="6"/>
  <c r="BF236" i="6"/>
  <c r="T236" i="6"/>
  <c r="R236" i="6"/>
  <c r="P236" i="6"/>
  <c r="BI235" i="6"/>
  <c r="BH235" i="6"/>
  <c r="BG235" i="6"/>
  <c r="BF235" i="6"/>
  <c r="T235" i="6"/>
  <c r="R235" i="6"/>
  <c r="P235" i="6"/>
  <c r="BI234" i="6"/>
  <c r="BH234" i="6"/>
  <c r="BG234" i="6"/>
  <c r="BF234" i="6"/>
  <c r="T234" i="6"/>
  <c r="R234" i="6"/>
  <c r="P234" i="6"/>
  <c r="BI233" i="6"/>
  <c r="BH233" i="6"/>
  <c r="BG233" i="6"/>
  <c r="BF233" i="6"/>
  <c r="T233" i="6"/>
  <c r="R233" i="6"/>
  <c r="P233" i="6"/>
  <c r="BI231" i="6"/>
  <c r="BH231" i="6"/>
  <c r="BG231" i="6"/>
  <c r="BF231" i="6"/>
  <c r="T231" i="6"/>
  <c r="R231" i="6"/>
  <c r="P231" i="6"/>
  <c r="BI229" i="6"/>
  <c r="BH229" i="6"/>
  <c r="BG229" i="6"/>
  <c r="BF229" i="6"/>
  <c r="T229" i="6"/>
  <c r="R229" i="6"/>
  <c r="P229" i="6"/>
  <c r="BI228" i="6"/>
  <c r="BH228" i="6"/>
  <c r="BG228" i="6"/>
  <c r="BF228" i="6"/>
  <c r="T228" i="6"/>
  <c r="R228" i="6"/>
  <c r="P228" i="6"/>
  <c r="BI227" i="6"/>
  <c r="BH227" i="6"/>
  <c r="BG227" i="6"/>
  <c r="BF227" i="6"/>
  <c r="T227" i="6"/>
  <c r="R227" i="6"/>
  <c r="P227" i="6"/>
  <c r="BI226" i="6"/>
  <c r="BH226" i="6"/>
  <c r="BG226" i="6"/>
  <c r="BF226" i="6"/>
  <c r="T226" i="6"/>
  <c r="R226" i="6"/>
  <c r="P226" i="6"/>
  <c r="BI225" i="6"/>
  <c r="BH225" i="6"/>
  <c r="BG225" i="6"/>
  <c r="BF225" i="6"/>
  <c r="T225" i="6"/>
  <c r="R225" i="6"/>
  <c r="P225" i="6"/>
  <c r="BI224" i="6"/>
  <c r="BH224" i="6"/>
  <c r="BG224" i="6"/>
  <c r="BF224" i="6"/>
  <c r="T224" i="6"/>
  <c r="R224" i="6"/>
  <c r="P224" i="6"/>
  <c r="BI223" i="6"/>
  <c r="BH223" i="6"/>
  <c r="BG223" i="6"/>
  <c r="BF223" i="6"/>
  <c r="T223" i="6"/>
  <c r="R223" i="6"/>
  <c r="P223" i="6"/>
  <c r="BI222" i="6"/>
  <c r="BH222" i="6"/>
  <c r="BG222" i="6"/>
  <c r="BF222" i="6"/>
  <c r="T222" i="6"/>
  <c r="R222" i="6"/>
  <c r="P222" i="6"/>
  <c r="BI221" i="6"/>
  <c r="BH221" i="6"/>
  <c r="BG221" i="6"/>
  <c r="BF221" i="6"/>
  <c r="T221" i="6"/>
  <c r="R221" i="6"/>
  <c r="P221" i="6"/>
  <c r="BI220" i="6"/>
  <c r="BH220" i="6"/>
  <c r="BG220" i="6"/>
  <c r="BF220" i="6"/>
  <c r="T220" i="6"/>
  <c r="R220" i="6"/>
  <c r="P220" i="6"/>
  <c r="BI219" i="6"/>
  <c r="BH219" i="6"/>
  <c r="BG219" i="6"/>
  <c r="BF219" i="6"/>
  <c r="T219" i="6"/>
  <c r="R219" i="6"/>
  <c r="P219" i="6"/>
  <c r="BI217" i="6"/>
  <c r="BH217" i="6"/>
  <c r="BG217" i="6"/>
  <c r="BF217" i="6"/>
  <c r="T217" i="6"/>
  <c r="R217" i="6"/>
  <c r="P217" i="6"/>
  <c r="BI216" i="6"/>
  <c r="BH216" i="6"/>
  <c r="BG216" i="6"/>
  <c r="BF216" i="6"/>
  <c r="T216" i="6"/>
  <c r="R216" i="6"/>
  <c r="P216" i="6"/>
  <c r="BI215" i="6"/>
  <c r="BH215" i="6"/>
  <c r="BG215" i="6"/>
  <c r="BF215" i="6"/>
  <c r="T215" i="6"/>
  <c r="R215" i="6"/>
  <c r="P215" i="6"/>
  <c r="BI214" i="6"/>
  <c r="BH214" i="6"/>
  <c r="BG214" i="6"/>
  <c r="BF214" i="6"/>
  <c r="T214" i="6"/>
  <c r="R214" i="6"/>
  <c r="P214" i="6"/>
  <c r="BI213" i="6"/>
  <c r="BH213" i="6"/>
  <c r="BG213" i="6"/>
  <c r="BF213" i="6"/>
  <c r="T213" i="6"/>
  <c r="R213" i="6"/>
  <c r="P213" i="6"/>
  <c r="BI211" i="6"/>
  <c r="BH211" i="6"/>
  <c r="BG211" i="6"/>
  <c r="BF211" i="6"/>
  <c r="T211" i="6"/>
  <c r="R211" i="6"/>
  <c r="P211" i="6"/>
  <c r="BI210" i="6"/>
  <c r="BH210" i="6"/>
  <c r="BG210" i="6"/>
  <c r="BF210" i="6"/>
  <c r="T210" i="6"/>
  <c r="R210" i="6"/>
  <c r="P210" i="6"/>
  <c r="BI209" i="6"/>
  <c r="BH209" i="6"/>
  <c r="BG209" i="6"/>
  <c r="BF209" i="6"/>
  <c r="T209" i="6"/>
  <c r="R209" i="6"/>
  <c r="P209" i="6"/>
  <c r="BI208" i="6"/>
  <c r="BH208" i="6"/>
  <c r="BG208" i="6"/>
  <c r="BF208" i="6"/>
  <c r="T208" i="6"/>
  <c r="R208" i="6"/>
  <c r="P208" i="6"/>
  <c r="BI207" i="6"/>
  <c r="BH207" i="6"/>
  <c r="BG207" i="6"/>
  <c r="BF207" i="6"/>
  <c r="T207" i="6"/>
  <c r="R207" i="6"/>
  <c r="P207" i="6"/>
  <c r="BI205" i="6"/>
  <c r="BH205" i="6"/>
  <c r="BG205" i="6"/>
  <c r="BF205" i="6"/>
  <c r="T205" i="6"/>
  <c r="R205" i="6"/>
  <c r="P205" i="6"/>
  <c r="BI203" i="6"/>
  <c r="BH203" i="6"/>
  <c r="BG203" i="6"/>
  <c r="BF203" i="6"/>
  <c r="T203" i="6"/>
  <c r="R203" i="6"/>
  <c r="P203" i="6"/>
  <c r="BI202" i="6"/>
  <c r="BH202" i="6"/>
  <c r="BG202" i="6"/>
  <c r="BF202" i="6"/>
  <c r="T202" i="6"/>
  <c r="R202" i="6"/>
  <c r="P202" i="6"/>
  <c r="BI201" i="6"/>
  <c r="BH201" i="6"/>
  <c r="BG201" i="6"/>
  <c r="BF201" i="6"/>
  <c r="T201" i="6"/>
  <c r="R201" i="6"/>
  <c r="P201" i="6"/>
  <c r="BI200" i="6"/>
  <c r="BH200" i="6"/>
  <c r="BG200" i="6"/>
  <c r="BF200" i="6"/>
  <c r="T200" i="6"/>
  <c r="R200" i="6"/>
  <c r="P200" i="6"/>
  <c r="BI199" i="6"/>
  <c r="BH199" i="6"/>
  <c r="BG199" i="6"/>
  <c r="BF199" i="6"/>
  <c r="T199" i="6"/>
  <c r="R199" i="6"/>
  <c r="P199" i="6"/>
  <c r="BI198" i="6"/>
  <c r="BH198" i="6"/>
  <c r="BG198" i="6"/>
  <c r="BF198" i="6"/>
  <c r="T198" i="6"/>
  <c r="R198" i="6"/>
  <c r="P198" i="6"/>
  <c r="BI197" i="6"/>
  <c r="BH197" i="6"/>
  <c r="BG197" i="6"/>
  <c r="BF197" i="6"/>
  <c r="T197" i="6"/>
  <c r="R197" i="6"/>
  <c r="P197" i="6"/>
  <c r="BI196" i="6"/>
  <c r="BH196" i="6"/>
  <c r="BG196" i="6"/>
  <c r="BF196" i="6"/>
  <c r="T196" i="6"/>
  <c r="R196" i="6"/>
  <c r="P196" i="6"/>
  <c r="BI193" i="6"/>
  <c r="BH193" i="6"/>
  <c r="BG193" i="6"/>
  <c r="BF193" i="6"/>
  <c r="T193" i="6"/>
  <c r="R193" i="6"/>
  <c r="P193" i="6"/>
  <c r="BI192" i="6"/>
  <c r="BH192" i="6"/>
  <c r="BG192" i="6"/>
  <c r="BF192" i="6"/>
  <c r="T192" i="6"/>
  <c r="R192" i="6"/>
  <c r="P192" i="6"/>
  <c r="BI191" i="6"/>
  <c r="BH191" i="6"/>
  <c r="BG191" i="6"/>
  <c r="BF191" i="6"/>
  <c r="T191" i="6"/>
  <c r="R191" i="6"/>
  <c r="P191" i="6"/>
  <c r="BI188" i="6"/>
  <c r="BH188" i="6"/>
  <c r="BG188" i="6"/>
  <c r="BF188" i="6"/>
  <c r="T188" i="6"/>
  <c r="R188" i="6"/>
  <c r="P188" i="6"/>
  <c r="BI187" i="6"/>
  <c r="BH187" i="6"/>
  <c r="BG187" i="6"/>
  <c r="BF187" i="6"/>
  <c r="T187" i="6"/>
  <c r="R187" i="6"/>
  <c r="P187" i="6"/>
  <c r="BI186" i="6"/>
  <c r="BH186" i="6"/>
  <c r="BG186" i="6"/>
  <c r="BF186" i="6"/>
  <c r="T186" i="6"/>
  <c r="R186" i="6"/>
  <c r="P186" i="6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6" i="6"/>
  <c r="BH176" i="6"/>
  <c r="BG176" i="6"/>
  <c r="BF176" i="6"/>
  <c r="T176" i="6"/>
  <c r="R176" i="6"/>
  <c r="P176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3" i="6"/>
  <c r="BH153" i="6"/>
  <c r="BG153" i="6"/>
  <c r="BF153" i="6"/>
  <c r="T153" i="6"/>
  <c r="R153" i="6"/>
  <c r="P153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J131" i="6"/>
  <c r="F131" i="6"/>
  <c r="F129" i="6"/>
  <c r="E127" i="6"/>
  <c r="J93" i="6"/>
  <c r="F93" i="6"/>
  <c r="F91" i="6"/>
  <c r="E89" i="6"/>
  <c r="J26" i="6"/>
  <c r="E26" i="6"/>
  <c r="J132" i="6" s="1"/>
  <c r="J25" i="6"/>
  <c r="J20" i="6"/>
  <c r="E20" i="6"/>
  <c r="F132" i="6" s="1"/>
  <c r="J19" i="6"/>
  <c r="J14" i="6"/>
  <c r="J91" i="6" s="1"/>
  <c r="E7" i="6"/>
  <c r="E123" i="6"/>
  <c r="J37" i="5"/>
  <c r="J36" i="5"/>
  <c r="AY98" i="1"/>
  <c r="J35" i="5"/>
  <c r="AX98" i="1"/>
  <c r="BI169" i="5"/>
  <c r="BH169" i="5"/>
  <c r="BG169" i="5"/>
  <c r="BF169" i="5"/>
  <c r="T169" i="5"/>
  <c r="T168" i="5" s="1"/>
  <c r="R169" i="5"/>
  <c r="R168" i="5"/>
  <c r="P169" i="5"/>
  <c r="P168" i="5" s="1"/>
  <c r="BI167" i="5"/>
  <c r="BH167" i="5"/>
  <c r="BG167" i="5"/>
  <c r="BF167" i="5"/>
  <c r="T167" i="5"/>
  <c r="R167" i="5"/>
  <c r="P167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J116" i="5"/>
  <c r="F116" i="5"/>
  <c r="F114" i="5"/>
  <c r="E112" i="5"/>
  <c r="J91" i="5"/>
  <c r="F91" i="5"/>
  <c r="F89" i="5"/>
  <c r="E87" i="5"/>
  <c r="J24" i="5"/>
  <c r="E24" i="5"/>
  <c r="J92" i="5"/>
  <c r="J23" i="5"/>
  <c r="J18" i="5"/>
  <c r="E18" i="5"/>
  <c r="F117" i="5"/>
  <c r="J17" i="5"/>
  <c r="J12" i="5"/>
  <c r="J114" i="5" s="1"/>
  <c r="E7" i="5"/>
  <c r="E85" i="5" s="1"/>
  <c r="J37" i="4"/>
  <c r="J36" i="4"/>
  <c r="AY97" i="1"/>
  <c r="J35" i="4"/>
  <c r="AX97" i="1"/>
  <c r="BI504" i="4"/>
  <c r="BH504" i="4"/>
  <c r="BG504" i="4"/>
  <c r="BF504" i="4"/>
  <c r="T504" i="4"/>
  <c r="T503" i="4" s="1"/>
  <c r="R504" i="4"/>
  <c r="R503" i="4"/>
  <c r="P504" i="4"/>
  <c r="P503" i="4" s="1"/>
  <c r="BI502" i="4"/>
  <c r="BH502" i="4"/>
  <c r="BG502" i="4"/>
  <c r="BF502" i="4"/>
  <c r="T502" i="4"/>
  <c r="R502" i="4"/>
  <c r="P502" i="4"/>
  <c r="BI501" i="4"/>
  <c r="BH501" i="4"/>
  <c r="BG501" i="4"/>
  <c r="BF501" i="4"/>
  <c r="T501" i="4"/>
  <c r="R501" i="4"/>
  <c r="P501" i="4"/>
  <c r="BI499" i="4"/>
  <c r="BH499" i="4"/>
  <c r="BG499" i="4"/>
  <c r="BF499" i="4"/>
  <c r="T499" i="4"/>
  <c r="R499" i="4"/>
  <c r="P499" i="4"/>
  <c r="BI498" i="4"/>
  <c r="BH498" i="4"/>
  <c r="BG498" i="4"/>
  <c r="BF498" i="4"/>
  <c r="T498" i="4"/>
  <c r="R498" i="4"/>
  <c r="P498" i="4"/>
  <c r="BI496" i="4"/>
  <c r="BH496" i="4"/>
  <c r="BG496" i="4"/>
  <c r="BF496" i="4"/>
  <c r="T496" i="4"/>
  <c r="R496" i="4"/>
  <c r="P496" i="4"/>
  <c r="BI492" i="4"/>
  <c r="BH492" i="4"/>
  <c r="BG492" i="4"/>
  <c r="BF492" i="4"/>
  <c r="T492" i="4"/>
  <c r="R492" i="4"/>
  <c r="P492" i="4"/>
  <c r="BI490" i="4"/>
  <c r="BH490" i="4"/>
  <c r="BG490" i="4"/>
  <c r="BF490" i="4"/>
  <c r="T490" i="4"/>
  <c r="R490" i="4"/>
  <c r="P490" i="4"/>
  <c r="BI486" i="4"/>
  <c r="BH486" i="4"/>
  <c r="BG486" i="4"/>
  <c r="BF486" i="4"/>
  <c r="T486" i="4"/>
  <c r="R486" i="4"/>
  <c r="P486" i="4"/>
  <c r="BI484" i="4"/>
  <c r="BH484" i="4"/>
  <c r="BG484" i="4"/>
  <c r="BF484" i="4"/>
  <c r="T484" i="4"/>
  <c r="R484" i="4"/>
  <c r="P484" i="4"/>
  <c r="BI482" i="4"/>
  <c r="BH482" i="4"/>
  <c r="BG482" i="4"/>
  <c r="BF482" i="4"/>
  <c r="T482" i="4"/>
  <c r="R482" i="4"/>
  <c r="P482" i="4"/>
  <c r="BI480" i="4"/>
  <c r="BH480" i="4"/>
  <c r="BG480" i="4"/>
  <c r="BF480" i="4"/>
  <c r="T480" i="4"/>
  <c r="R480" i="4"/>
  <c r="P480" i="4"/>
  <c r="BI478" i="4"/>
  <c r="BH478" i="4"/>
  <c r="BG478" i="4"/>
  <c r="BF478" i="4"/>
  <c r="T478" i="4"/>
  <c r="R478" i="4"/>
  <c r="P478" i="4"/>
  <c r="BI477" i="4"/>
  <c r="BH477" i="4"/>
  <c r="BG477" i="4"/>
  <c r="BF477" i="4"/>
  <c r="T477" i="4"/>
  <c r="R477" i="4"/>
  <c r="P477" i="4"/>
  <c r="BI476" i="4"/>
  <c r="BH476" i="4"/>
  <c r="BG476" i="4"/>
  <c r="BF476" i="4"/>
  <c r="T476" i="4"/>
  <c r="R476" i="4"/>
  <c r="P476" i="4"/>
  <c r="BI474" i="4"/>
  <c r="BH474" i="4"/>
  <c r="BG474" i="4"/>
  <c r="BF474" i="4"/>
  <c r="T474" i="4"/>
  <c r="R474" i="4"/>
  <c r="P474" i="4"/>
  <c r="BI472" i="4"/>
  <c r="BH472" i="4"/>
  <c r="BG472" i="4"/>
  <c r="BF472" i="4"/>
  <c r="T472" i="4"/>
  <c r="R472" i="4"/>
  <c r="P472" i="4"/>
  <c r="BI470" i="4"/>
  <c r="BH470" i="4"/>
  <c r="BG470" i="4"/>
  <c r="BF470" i="4"/>
  <c r="T470" i="4"/>
  <c r="R470" i="4"/>
  <c r="P470" i="4"/>
  <c r="BI468" i="4"/>
  <c r="BH468" i="4"/>
  <c r="BG468" i="4"/>
  <c r="BF468" i="4"/>
  <c r="T468" i="4"/>
  <c r="R468" i="4"/>
  <c r="P468" i="4"/>
  <c r="BI466" i="4"/>
  <c r="BH466" i="4"/>
  <c r="BG466" i="4"/>
  <c r="BF466" i="4"/>
  <c r="T466" i="4"/>
  <c r="R466" i="4"/>
  <c r="P466" i="4"/>
  <c r="BI465" i="4"/>
  <c r="BH465" i="4"/>
  <c r="BG465" i="4"/>
  <c r="BF465" i="4"/>
  <c r="T465" i="4"/>
  <c r="R465" i="4"/>
  <c r="P465" i="4"/>
  <c r="BI464" i="4"/>
  <c r="BH464" i="4"/>
  <c r="BG464" i="4"/>
  <c r="BF464" i="4"/>
  <c r="T464" i="4"/>
  <c r="R464" i="4"/>
  <c r="P464" i="4"/>
  <c r="BI461" i="4"/>
  <c r="BH461" i="4"/>
  <c r="BG461" i="4"/>
  <c r="BF461" i="4"/>
  <c r="T461" i="4"/>
  <c r="R461" i="4"/>
  <c r="P461" i="4"/>
  <c r="BI459" i="4"/>
  <c r="BH459" i="4"/>
  <c r="BG459" i="4"/>
  <c r="BF459" i="4"/>
  <c r="T459" i="4"/>
  <c r="R459" i="4"/>
  <c r="P459" i="4"/>
  <c r="BI457" i="4"/>
  <c r="BH457" i="4"/>
  <c r="BG457" i="4"/>
  <c r="BF457" i="4"/>
  <c r="T457" i="4"/>
  <c r="R457" i="4"/>
  <c r="P457" i="4"/>
  <c r="BI452" i="4"/>
  <c r="BH452" i="4"/>
  <c r="BG452" i="4"/>
  <c r="BF452" i="4"/>
  <c r="T452" i="4"/>
  <c r="R452" i="4"/>
  <c r="P452" i="4"/>
  <c r="BI450" i="4"/>
  <c r="BH450" i="4"/>
  <c r="BG450" i="4"/>
  <c r="BF450" i="4"/>
  <c r="T450" i="4"/>
  <c r="R450" i="4"/>
  <c r="P450" i="4"/>
  <c r="BI448" i="4"/>
  <c r="BH448" i="4"/>
  <c r="BG448" i="4"/>
  <c r="BF448" i="4"/>
  <c r="T448" i="4"/>
  <c r="R448" i="4"/>
  <c r="P448" i="4"/>
  <c r="BI447" i="4"/>
  <c r="BH447" i="4"/>
  <c r="BG447" i="4"/>
  <c r="BF447" i="4"/>
  <c r="T447" i="4"/>
  <c r="R447" i="4"/>
  <c r="P447" i="4"/>
  <c r="BI442" i="4"/>
  <c r="BH442" i="4"/>
  <c r="BG442" i="4"/>
  <c r="BF442" i="4"/>
  <c r="T442" i="4"/>
  <c r="R442" i="4"/>
  <c r="P442" i="4"/>
  <c r="BI440" i="4"/>
  <c r="BH440" i="4"/>
  <c r="BG440" i="4"/>
  <c r="BF440" i="4"/>
  <c r="T440" i="4"/>
  <c r="R440" i="4"/>
  <c r="P440" i="4"/>
  <c r="BI439" i="4"/>
  <c r="BH439" i="4"/>
  <c r="BG439" i="4"/>
  <c r="BF439" i="4"/>
  <c r="T439" i="4"/>
  <c r="R439" i="4"/>
  <c r="P439" i="4"/>
  <c r="BI429" i="4"/>
  <c r="BH429" i="4"/>
  <c r="BG429" i="4"/>
  <c r="BF429" i="4"/>
  <c r="T429" i="4"/>
  <c r="R429" i="4"/>
  <c r="P429" i="4"/>
  <c r="BI427" i="4"/>
  <c r="BH427" i="4"/>
  <c r="BG427" i="4"/>
  <c r="BF427" i="4"/>
  <c r="T427" i="4"/>
  <c r="R427" i="4"/>
  <c r="P427" i="4"/>
  <c r="BI425" i="4"/>
  <c r="BH425" i="4"/>
  <c r="BG425" i="4"/>
  <c r="BF425" i="4"/>
  <c r="T425" i="4"/>
  <c r="R425" i="4"/>
  <c r="P425" i="4"/>
  <c r="BI424" i="4"/>
  <c r="BH424" i="4"/>
  <c r="BG424" i="4"/>
  <c r="BF424" i="4"/>
  <c r="T424" i="4"/>
  <c r="R424" i="4"/>
  <c r="P424" i="4"/>
  <c r="BI417" i="4"/>
  <c r="BH417" i="4"/>
  <c r="BG417" i="4"/>
  <c r="BF417" i="4"/>
  <c r="T417" i="4"/>
  <c r="R417" i="4"/>
  <c r="P417" i="4"/>
  <c r="BI415" i="4"/>
  <c r="BH415" i="4"/>
  <c r="BG415" i="4"/>
  <c r="BF415" i="4"/>
  <c r="T415" i="4"/>
  <c r="R415" i="4"/>
  <c r="P415" i="4"/>
  <c r="BI413" i="4"/>
  <c r="BH413" i="4"/>
  <c r="BG413" i="4"/>
  <c r="BF413" i="4"/>
  <c r="T413" i="4"/>
  <c r="R413" i="4"/>
  <c r="P413" i="4"/>
  <c r="BI412" i="4"/>
  <c r="BH412" i="4"/>
  <c r="BG412" i="4"/>
  <c r="BF412" i="4"/>
  <c r="T412" i="4"/>
  <c r="R412" i="4"/>
  <c r="P412" i="4"/>
  <c r="BI411" i="4"/>
  <c r="BH411" i="4"/>
  <c r="BG411" i="4"/>
  <c r="BF411" i="4"/>
  <c r="T411" i="4"/>
  <c r="R411" i="4"/>
  <c r="P411" i="4"/>
  <c r="BI406" i="4"/>
  <c r="BH406" i="4"/>
  <c r="BG406" i="4"/>
  <c r="BF406" i="4"/>
  <c r="T406" i="4"/>
  <c r="R406" i="4"/>
  <c r="P406" i="4"/>
  <c r="BI405" i="4"/>
  <c r="BH405" i="4"/>
  <c r="BG405" i="4"/>
  <c r="BF405" i="4"/>
  <c r="T405" i="4"/>
  <c r="R405" i="4"/>
  <c r="P405" i="4"/>
  <c r="BI400" i="4"/>
  <c r="BH400" i="4"/>
  <c r="BG400" i="4"/>
  <c r="BF400" i="4"/>
  <c r="T400" i="4"/>
  <c r="R400" i="4"/>
  <c r="P400" i="4"/>
  <c r="BI395" i="4"/>
  <c r="BH395" i="4"/>
  <c r="BG395" i="4"/>
  <c r="BF395" i="4"/>
  <c r="T395" i="4"/>
  <c r="R395" i="4"/>
  <c r="P395" i="4"/>
  <c r="BI390" i="4"/>
  <c r="BH390" i="4"/>
  <c r="BG390" i="4"/>
  <c r="BF390" i="4"/>
  <c r="T390" i="4"/>
  <c r="R390" i="4"/>
  <c r="P390" i="4"/>
  <c r="BI388" i="4"/>
  <c r="BH388" i="4"/>
  <c r="BG388" i="4"/>
  <c r="BF388" i="4"/>
  <c r="T388" i="4"/>
  <c r="R388" i="4"/>
  <c r="P388" i="4"/>
  <c r="BI387" i="4"/>
  <c r="BH387" i="4"/>
  <c r="BG387" i="4"/>
  <c r="BF387" i="4"/>
  <c r="T387" i="4"/>
  <c r="R387" i="4"/>
  <c r="P387" i="4"/>
  <c r="BI386" i="4"/>
  <c r="BH386" i="4"/>
  <c r="BG386" i="4"/>
  <c r="BF386" i="4"/>
  <c r="T386" i="4"/>
  <c r="R386" i="4"/>
  <c r="P386" i="4"/>
  <c r="BI385" i="4"/>
  <c r="BH385" i="4"/>
  <c r="BG385" i="4"/>
  <c r="BF385" i="4"/>
  <c r="T385" i="4"/>
  <c r="R385" i="4"/>
  <c r="P385" i="4"/>
  <c r="BI384" i="4"/>
  <c r="BH384" i="4"/>
  <c r="BG384" i="4"/>
  <c r="BF384" i="4"/>
  <c r="T384" i="4"/>
  <c r="R384" i="4"/>
  <c r="P384" i="4"/>
  <c r="BI383" i="4"/>
  <c r="BH383" i="4"/>
  <c r="BG383" i="4"/>
  <c r="BF383" i="4"/>
  <c r="T383" i="4"/>
  <c r="R383" i="4"/>
  <c r="P383" i="4"/>
  <c r="BI382" i="4"/>
  <c r="BH382" i="4"/>
  <c r="BG382" i="4"/>
  <c r="BF382" i="4"/>
  <c r="T382" i="4"/>
  <c r="R382" i="4"/>
  <c r="P382" i="4"/>
  <c r="BI381" i="4"/>
  <c r="BH381" i="4"/>
  <c r="BG381" i="4"/>
  <c r="BF381" i="4"/>
  <c r="T381" i="4"/>
  <c r="R381" i="4"/>
  <c r="P381" i="4"/>
  <c r="BI375" i="4"/>
  <c r="BH375" i="4"/>
  <c r="BG375" i="4"/>
  <c r="BF375" i="4"/>
  <c r="T375" i="4"/>
  <c r="R375" i="4"/>
  <c r="P375" i="4"/>
  <c r="BI374" i="4"/>
  <c r="BH374" i="4"/>
  <c r="BG374" i="4"/>
  <c r="BF374" i="4"/>
  <c r="T374" i="4"/>
  <c r="R374" i="4"/>
  <c r="P374" i="4"/>
  <c r="BI373" i="4"/>
  <c r="BH373" i="4"/>
  <c r="BG373" i="4"/>
  <c r="BF373" i="4"/>
  <c r="T373" i="4"/>
  <c r="R373" i="4"/>
  <c r="P373" i="4"/>
  <c r="BI367" i="4"/>
  <c r="BH367" i="4"/>
  <c r="BG367" i="4"/>
  <c r="BF367" i="4"/>
  <c r="T367" i="4"/>
  <c r="R367" i="4"/>
  <c r="P367" i="4"/>
  <c r="BI366" i="4"/>
  <c r="BH366" i="4"/>
  <c r="BG366" i="4"/>
  <c r="BF366" i="4"/>
  <c r="T366" i="4"/>
  <c r="R366" i="4"/>
  <c r="P366" i="4"/>
  <c r="BI349" i="4"/>
  <c r="BH349" i="4"/>
  <c r="BG349" i="4"/>
  <c r="BF349" i="4"/>
  <c r="T349" i="4"/>
  <c r="R349" i="4"/>
  <c r="P349" i="4"/>
  <c r="BI347" i="4"/>
  <c r="BH347" i="4"/>
  <c r="BG347" i="4"/>
  <c r="BF347" i="4"/>
  <c r="T347" i="4"/>
  <c r="R347" i="4"/>
  <c r="P347" i="4"/>
  <c r="BI342" i="4"/>
  <c r="BH342" i="4"/>
  <c r="BG342" i="4"/>
  <c r="BF342" i="4"/>
  <c r="T342" i="4"/>
  <c r="R342" i="4"/>
  <c r="P342" i="4"/>
  <c r="BI340" i="4"/>
  <c r="BH340" i="4"/>
  <c r="BG340" i="4"/>
  <c r="BF340" i="4"/>
  <c r="T340" i="4"/>
  <c r="R340" i="4"/>
  <c r="P340" i="4"/>
  <c r="BI338" i="4"/>
  <c r="BH338" i="4"/>
  <c r="BG338" i="4"/>
  <c r="BF338" i="4"/>
  <c r="T338" i="4"/>
  <c r="R338" i="4"/>
  <c r="P338" i="4"/>
  <c r="BI336" i="4"/>
  <c r="BH336" i="4"/>
  <c r="BG336" i="4"/>
  <c r="BF336" i="4"/>
  <c r="T336" i="4"/>
  <c r="R336" i="4"/>
  <c r="P336" i="4"/>
  <c r="BI334" i="4"/>
  <c r="BH334" i="4"/>
  <c r="BG334" i="4"/>
  <c r="BF334" i="4"/>
  <c r="T334" i="4"/>
  <c r="R334" i="4"/>
  <c r="P334" i="4"/>
  <c r="BI333" i="4"/>
  <c r="BH333" i="4"/>
  <c r="BG333" i="4"/>
  <c r="BF333" i="4"/>
  <c r="T333" i="4"/>
  <c r="R333" i="4"/>
  <c r="P333" i="4"/>
  <c r="BI331" i="4"/>
  <c r="BH331" i="4"/>
  <c r="BG331" i="4"/>
  <c r="BF331" i="4"/>
  <c r="T331" i="4"/>
  <c r="R331" i="4"/>
  <c r="P331" i="4"/>
  <c r="BI330" i="4"/>
  <c r="BH330" i="4"/>
  <c r="BG330" i="4"/>
  <c r="BF330" i="4"/>
  <c r="T330" i="4"/>
  <c r="R330" i="4"/>
  <c r="P330" i="4"/>
  <c r="BI322" i="4"/>
  <c r="BH322" i="4"/>
  <c r="BG322" i="4"/>
  <c r="BF322" i="4"/>
  <c r="T322" i="4"/>
  <c r="R322" i="4"/>
  <c r="P322" i="4"/>
  <c r="BI321" i="4"/>
  <c r="BH321" i="4"/>
  <c r="BG321" i="4"/>
  <c r="BF321" i="4"/>
  <c r="T321" i="4"/>
  <c r="R321" i="4"/>
  <c r="P321" i="4"/>
  <c r="BI313" i="4"/>
  <c r="BH313" i="4"/>
  <c r="BG313" i="4"/>
  <c r="BF313" i="4"/>
  <c r="T313" i="4"/>
  <c r="R313" i="4"/>
  <c r="P313" i="4"/>
  <c r="BI311" i="4"/>
  <c r="BH311" i="4"/>
  <c r="BG311" i="4"/>
  <c r="BF311" i="4"/>
  <c r="T311" i="4"/>
  <c r="R311" i="4"/>
  <c r="P311" i="4"/>
  <c r="BI310" i="4"/>
  <c r="BH310" i="4"/>
  <c r="BG310" i="4"/>
  <c r="BF310" i="4"/>
  <c r="T310" i="4"/>
  <c r="R310" i="4"/>
  <c r="P310" i="4"/>
  <c r="BI309" i="4"/>
  <c r="BH309" i="4"/>
  <c r="BG309" i="4"/>
  <c r="BF309" i="4"/>
  <c r="T309" i="4"/>
  <c r="R309" i="4"/>
  <c r="P309" i="4"/>
  <c r="BI307" i="4"/>
  <c r="BH307" i="4"/>
  <c r="BG307" i="4"/>
  <c r="BF307" i="4"/>
  <c r="T307" i="4"/>
  <c r="R307" i="4"/>
  <c r="P307" i="4"/>
  <c r="BI306" i="4"/>
  <c r="BH306" i="4"/>
  <c r="BG306" i="4"/>
  <c r="BF306" i="4"/>
  <c r="T306" i="4"/>
  <c r="R306" i="4"/>
  <c r="P306" i="4"/>
  <c r="BI300" i="4"/>
  <c r="BH300" i="4"/>
  <c r="BG300" i="4"/>
  <c r="BF300" i="4"/>
  <c r="T300" i="4"/>
  <c r="R300" i="4"/>
  <c r="P300" i="4"/>
  <c r="BI299" i="4"/>
  <c r="BH299" i="4"/>
  <c r="BG299" i="4"/>
  <c r="BF299" i="4"/>
  <c r="T299" i="4"/>
  <c r="R299" i="4"/>
  <c r="P299" i="4"/>
  <c r="BI294" i="4"/>
  <c r="BH294" i="4"/>
  <c r="BG294" i="4"/>
  <c r="BF294" i="4"/>
  <c r="T294" i="4"/>
  <c r="R294" i="4"/>
  <c r="P294" i="4"/>
  <c r="BI292" i="4"/>
  <c r="BH292" i="4"/>
  <c r="BG292" i="4"/>
  <c r="BF292" i="4"/>
  <c r="T292" i="4"/>
  <c r="R292" i="4"/>
  <c r="P292" i="4"/>
  <c r="BI290" i="4"/>
  <c r="BH290" i="4"/>
  <c r="BG290" i="4"/>
  <c r="BF290" i="4"/>
  <c r="T290" i="4"/>
  <c r="R290" i="4"/>
  <c r="P290" i="4"/>
  <c r="BI287" i="4"/>
  <c r="BH287" i="4"/>
  <c r="BG287" i="4"/>
  <c r="BF287" i="4"/>
  <c r="T287" i="4"/>
  <c r="R287" i="4"/>
  <c r="P287" i="4"/>
  <c r="BI284" i="4"/>
  <c r="BH284" i="4"/>
  <c r="BG284" i="4"/>
  <c r="BF284" i="4"/>
  <c r="T284" i="4"/>
  <c r="R284" i="4"/>
  <c r="P284" i="4"/>
  <c r="BI281" i="4"/>
  <c r="BH281" i="4"/>
  <c r="BG281" i="4"/>
  <c r="BF281" i="4"/>
  <c r="T281" i="4"/>
  <c r="R281" i="4"/>
  <c r="P281" i="4"/>
  <c r="BI278" i="4"/>
  <c r="BH278" i="4"/>
  <c r="BG278" i="4"/>
  <c r="BF278" i="4"/>
  <c r="T278" i="4"/>
  <c r="R278" i="4"/>
  <c r="P278" i="4"/>
  <c r="BI272" i="4"/>
  <c r="BH272" i="4"/>
  <c r="BG272" i="4"/>
  <c r="BF272" i="4"/>
  <c r="T272" i="4"/>
  <c r="R272" i="4"/>
  <c r="P272" i="4"/>
  <c r="BI270" i="4"/>
  <c r="BH270" i="4"/>
  <c r="BG270" i="4"/>
  <c r="BF270" i="4"/>
  <c r="T270" i="4"/>
  <c r="R270" i="4"/>
  <c r="P270" i="4"/>
  <c r="BI268" i="4"/>
  <c r="BH268" i="4"/>
  <c r="BG268" i="4"/>
  <c r="BF268" i="4"/>
  <c r="T268" i="4"/>
  <c r="R268" i="4"/>
  <c r="P268" i="4"/>
  <c r="BI266" i="4"/>
  <c r="BH266" i="4"/>
  <c r="BG266" i="4"/>
  <c r="BF266" i="4"/>
  <c r="T266" i="4"/>
  <c r="R266" i="4"/>
  <c r="P266" i="4"/>
  <c r="BI264" i="4"/>
  <c r="BH264" i="4"/>
  <c r="BG264" i="4"/>
  <c r="BF264" i="4"/>
  <c r="T264" i="4"/>
  <c r="R264" i="4"/>
  <c r="P264" i="4"/>
  <c r="BI262" i="4"/>
  <c r="BH262" i="4"/>
  <c r="BG262" i="4"/>
  <c r="BF262" i="4"/>
  <c r="T262" i="4"/>
  <c r="R262" i="4"/>
  <c r="P262" i="4"/>
  <c r="BI261" i="4"/>
  <c r="BH261" i="4"/>
  <c r="BG261" i="4"/>
  <c r="BF261" i="4"/>
  <c r="T261" i="4"/>
  <c r="R261" i="4"/>
  <c r="P261" i="4"/>
  <c r="BI257" i="4"/>
  <c r="BH257" i="4"/>
  <c r="BG257" i="4"/>
  <c r="BF257" i="4"/>
  <c r="T257" i="4"/>
  <c r="R257" i="4"/>
  <c r="P257" i="4"/>
  <c r="BI256" i="4"/>
  <c r="BH256" i="4"/>
  <c r="BG256" i="4"/>
  <c r="BF256" i="4"/>
  <c r="T256" i="4"/>
  <c r="R256" i="4"/>
  <c r="P256" i="4"/>
  <c r="BI247" i="4"/>
  <c r="BH247" i="4"/>
  <c r="BG247" i="4"/>
  <c r="BF247" i="4"/>
  <c r="T247" i="4"/>
  <c r="R247" i="4"/>
  <c r="P247" i="4"/>
  <c r="BI246" i="4"/>
  <c r="BH246" i="4"/>
  <c r="BG246" i="4"/>
  <c r="BF246" i="4"/>
  <c r="T246" i="4"/>
  <c r="R246" i="4"/>
  <c r="P246" i="4"/>
  <c r="BI236" i="4"/>
  <c r="BH236" i="4"/>
  <c r="BG236" i="4"/>
  <c r="BF236" i="4"/>
  <c r="T236" i="4"/>
  <c r="R236" i="4"/>
  <c r="P236" i="4"/>
  <c r="BI234" i="4"/>
  <c r="BH234" i="4"/>
  <c r="BG234" i="4"/>
  <c r="BF234" i="4"/>
  <c r="T234" i="4"/>
  <c r="R234" i="4"/>
  <c r="P234" i="4"/>
  <c r="BI232" i="4"/>
  <c r="BH232" i="4"/>
  <c r="BG232" i="4"/>
  <c r="BF232" i="4"/>
  <c r="T232" i="4"/>
  <c r="R232" i="4"/>
  <c r="P232" i="4"/>
  <c r="BI230" i="4"/>
  <c r="BH230" i="4"/>
  <c r="BG230" i="4"/>
  <c r="BF230" i="4"/>
  <c r="T230" i="4"/>
  <c r="R230" i="4"/>
  <c r="P230" i="4"/>
  <c r="BI228" i="4"/>
  <c r="BH228" i="4"/>
  <c r="BG228" i="4"/>
  <c r="BF228" i="4"/>
  <c r="T228" i="4"/>
  <c r="R228" i="4"/>
  <c r="P228" i="4"/>
  <c r="BI226" i="4"/>
  <c r="BH226" i="4"/>
  <c r="BG226" i="4"/>
  <c r="BF226" i="4"/>
  <c r="T226" i="4"/>
  <c r="R226" i="4"/>
  <c r="P226" i="4"/>
  <c r="BI224" i="4"/>
  <c r="BH224" i="4"/>
  <c r="BG224" i="4"/>
  <c r="BF224" i="4"/>
  <c r="T224" i="4"/>
  <c r="R224" i="4"/>
  <c r="P224" i="4"/>
  <c r="BI222" i="4"/>
  <c r="BH222" i="4"/>
  <c r="BG222" i="4"/>
  <c r="BF222" i="4"/>
  <c r="T222" i="4"/>
  <c r="R222" i="4"/>
  <c r="P222" i="4"/>
  <c r="BI220" i="4"/>
  <c r="BH220" i="4"/>
  <c r="BG220" i="4"/>
  <c r="BF220" i="4"/>
  <c r="T220" i="4"/>
  <c r="R220" i="4"/>
  <c r="P220" i="4"/>
  <c r="BI218" i="4"/>
  <c r="BH218" i="4"/>
  <c r="BG218" i="4"/>
  <c r="BF218" i="4"/>
  <c r="T218" i="4"/>
  <c r="R218" i="4"/>
  <c r="P218" i="4"/>
  <c r="BI216" i="4"/>
  <c r="BH216" i="4"/>
  <c r="BG216" i="4"/>
  <c r="BF216" i="4"/>
  <c r="T216" i="4"/>
  <c r="R216" i="4"/>
  <c r="P216" i="4"/>
  <c r="BI214" i="4"/>
  <c r="BH214" i="4"/>
  <c r="BG214" i="4"/>
  <c r="BF214" i="4"/>
  <c r="T214" i="4"/>
  <c r="R214" i="4"/>
  <c r="P214" i="4"/>
  <c r="BI212" i="4"/>
  <c r="BH212" i="4"/>
  <c r="BG212" i="4"/>
  <c r="BF212" i="4"/>
  <c r="T212" i="4"/>
  <c r="R212" i="4"/>
  <c r="P212" i="4"/>
  <c r="BI209" i="4"/>
  <c r="BH209" i="4"/>
  <c r="BG209" i="4"/>
  <c r="BF209" i="4"/>
  <c r="T209" i="4"/>
  <c r="R209" i="4"/>
  <c r="P209" i="4"/>
  <c r="BI207" i="4"/>
  <c r="BH207" i="4"/>
  <c r="BG207" i="4"/>
  <c r="BF207" i="4"/>
  <c r="T207" i="4"/>
  <c r="R207" i="4"/>
  <c r="P207" i="4"/>
  <c r="BI202" i="4"/>
  <c r="BH202" i="4"/>
  <c r="BG202" i="4"/>
  <c r="BF202" i="4"/>
  <c r="T202" i="4"/>
  <c r="R202" i="4"/>
  <c r="P202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5" i="4"/>
  <c r="BH195" i="4"/>
  <c r="BG195" i="4"/>
  <c r="BF195" i="4"/>
  <c r="T195" i="4"/>
  <c r="R195" i="4"/>
  <c r="P195" i="4"/>
  <c r="BI188" i="4"/>
  <c r="BH188" i="4"/>
  <c r="BG188" i="4"/>
  <c r="BF188" i="4"/>
  <c r="T188" i="4"/>
  <c r="R188" i="4"/>
  <c r="P188" i="4"/>
  <c r="BI182" i="4"/>
  <c r="BH182" i="4"/>
  <c r="BG182" i="4"/>
  <c r="BF182" i="4"/>
  <c r="T182" i="4"/>
  <c r="R182" i="4"/>
  <c r="P182" i="4"/>
  <c r="BI180" i="4"/>
  <c r="BH180" i="4"/>
  <c r="BG180" i="4"/>
  <c r="BF180" i="4"/>
  <c r="T180" i="4"/>
  <c r="R180" i="4"/>
  <c r="P180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0" i="4"/>
  <c r="BH170" i="4"/>
  <c r="BG170" i="4"/>
  <c r="BF170" i="4"/>
  <c r="T170" i="4"/>
  <c r="R170" i="4"/>
  <c r="P170" i="4"/>
  <c r="BI168" i="4"/>
  <c r="BH168" i="4"/>
  <c r="BG168" i="4"/>
  <c r="BF168" i="4"/>
  <c r="T168" i="4"/>
  <c r="R168" i="4"/>
  <c r="P168" i="4"/>
  <c r="BI159" i="4"/>
  <c r="BH159" i="4"/>
  <c r="BG159" i="4"/>
  <c r="BF159" i="4"/>
  <c r="T159" i="4"/>
  <c r="R159" i="4"/>
  <c r="P159" i="4"/>
  <c r="BI157" i="4"/>
  <c r="BH157" i="4"/>
  <c r="BG157" i="4"/>
  <c r="BF157" i="4"/>
  <c r="T157" i="4"/>
  <c r="R157" i="4"/>
  <c r="P157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4" i="4"/>
  <c r="BH144" i="4"/>
  <c r="BG144" i="4"/>
  <c r="BF144" i="4"/>
  <c r="T144" i="4"/>
  <c r="R144" i="4"/>
  <c r="P144" i="4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R136" i="4"/>
  <c r="P136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J122" i="4"/>
  <c r="F122" i="4"/>
  <c r="F120" i="4"/>
  <c r="E118" i="4"/>
  <c r="J91" i="4"/>
  <c r="F91" i="4"/>
  <c r="F89" i="4"/>
  <c r="E87" i="4"/>
  <c r="J24" i="4"/>
  <c r="E24" i="4"/>
  <c r="J92" i="4"/>
  <c r="J23" i="4"/>
  <c r="J18" i="4"/>
  <c r="E18" i="4"/>
  <c r="F123" i="4"/>
  <c r="J17" i="4"/>
  <c r="J12" i="4"/>
  <c r="J120" i="4" s="1"/>
  <c r="E7" i="4"/>
  <c r="E116" i="4"/>
  <c r="J37" i="3"/>
  <c r="J36" i="3"/>
  <c r="AY96" i="1" s="1"/>
  <c r="J35" i="3"/>
  <c r="AX96" i="1"/>
  <c r="BI548" i="3"/>
  <c r="BH548" i="3"/>
  <c r="BG548" i="3"/>
  <c r="BF548" i="3"/>
  <c r="T548" i="3"/>
  <c r="R548" i="3"/>
  <c r="P548" i="3"/>
  <c r="BI546" i="3"/>
  <c r="BH546" i="3"/>
  <c r="BG546" i="3"/>
  <c r="BF546" i="3"/>
  <c r="T546" i="3"/>
  <c r="R546" i="3"/>
  <c r="P546" i="3"/>
  <c r="BI544" i="3"/>
  <c r="BH544" i="3"/>
  <c r="BG544" i="3"/>
  <c r="BF544" i="3"/>
  <c r="T544" i="3"/>
  <c r="R544" i="3"/>
  <c r="P544" i="3"/>
  <c r="BI542" i="3"/>
  <c r="BH542" i="3"/>
  <c r="BG542" i="3"/>
  <c r="BF542" i="3"/>
  <c r="T542" i="3"/>
  <c r="R542" i="3"/>
  <c r="P542" i="3"/>
  <c r="BI540" i="3"/>
  <c r="BH540" i="3"/>
  <c r="BG540" i="3"/>
  <c r="BF540" i="3"/>
  <c r="T540" i="3"/>
  <c r="R540" i="3"/>
  <c r="P540" i="3"/>
  <c r="BI538" i="3"/>
  <c r="BH538" i="3"/>
  <c r="BG538" i="3"/>
  <c r="BF538" i="3"/>
  <c r="T538" i="3"/>
  <c r="R538" i="3"/>
  <c r="P538" i="3"/>
  <c r="BI536" i="3"/>
  <c r="BH536" i="3"/>
  <c r="BG536" i="3"/>
  <c r="BF536" i="3"/>
  <c r="T536" i="3"/>
  <c r="R536" i="3"/>
  <c r="P536" i="3"/>
  <c r="BI534" i="3"/>
  <c r="BH534" i="3"/>
  <c r="BG534" i="3"/>
  <c r="BF534" i="3"/>
  <c r="T534" i="3"/>
  <c r="R534" i="3"/>
  <c r="P534" i="3"/>
  <c r="BI532" i="3"/>
  <c r="BH532" i="3"/>
  <c r="BG532" i="3"/>
  <c r="BF532" i="3"/>
  <c r="T532" i="3"/>
  <c r="R532" i="3"/>
  <c r="P532" i="3"/>
  <c r="BI530" i="3"/>
  <c r="BH530" i="3"/>
  <c r="BG530" i="3"/>
  <c r="BF530" i="3"/>
  <c r="T530" i="3"/>
  <c r="R530" i="3"/>
  <c r="P530" i="3"/>
  <c r="BI528" i="3"/>
  <c r="BH528" i="3"/>
  <c r="BG528" i="3"/>
  <c r="BF528" i="3"/>
  <c r="T528" i="3"/>
  <c r="R528" i="3"/>
  <c r="P528" i="3"/>
  <c r="BI526" i="3"/>
  <c r="BH526" i="3"/>
  <c r="BG526" i="3"/>
  <c r="BF526" i="3"/>
  <c r="T526" i="3"/>
  <c r="R526" i="3"/>
  <c r="P526" i="3"/>
  <c r="BI524" i="3"/>
  <c r="BH524" i="3"/>
  <c r="BG524" i="3"/>
  <c r="BF524" i="3"/>
  <c r="T524" i="3"/>
  <c r="R524" i="3"/>
  <c r="P524" i="3"/>
  <c r="BI522" i="3"/>
  <c r="BH522" i="3"/>
  <c r="BG522" i="3"/>
  <c r="BF522" i="3"/>
  <c r="T522" i="3"/>
  <c r="R522" i="3"/>
  <c r="P522" i="3"/>
  <c r="BI520" i="3"/>
  <c r="BH520" i="3"/>
  <c r="BG520" i="3"/>
  <c r="BF520" i="3"/>
  <c r="T520" i="3"/>
  <c r="R520" i="3"/>
  <c r="P520" i="3"/>
  <c r="BI518" i="3"/>
  <c r="BH518" i="3"/>
  <c r="BG518" i="3"/>
  <c r="BF518" i="3"/>
  <c r="T518" i="3"/>
  <c r="R518" i="3"/>
  <c r="P518" i="3"/>
  <c r="BI516" i="3"/>
  <c r="BH516" i="3"/>
  <c r="BG516" i="3"/>
  <c r="BF516" i="3"/>
  <c r="T516" i="3"/>
  <c r="R516" i="3"/>
  <c r="P516" i="3"/>
  <c r="BI514" i="3"/>
  <c r="BH514" i="3"/>
  <c r="BG514" i="3"/>
  <c r="BF514" i="3"/>
  <c r="T514" i="3"/>
  <c r="R514" i="3"/>
  <c r="P514" i="3"/>
  <c r="BI512" i="3"/>
  <c r="BH512" i="3"/>
  <c r="BG512" i="3"/>
  <c r="BF512" i="3"/>
  <c r="T512" i="3"/>
  <c r="R512" i="3"/>
  <c r="P512" i="3"/>
  <c r="BI510" i="3"/>
  <c r="BH510" i="3"/>
  <c r="BG510" i="3"/>
  <c r="BF510" i="3"/>
  <c r="T510" i="3"/>
  <c r="R510" i="3"/>
  <c r="P510" i="3"/>
  <c r="BI508" i="3"/>
  <c r="BH508" i="3"/>
  <c r="BG508" i="3"/>
  <c r="BF508" i="3"/>
  <c r="T508" i="3"/>
  <c r="R508" i="3"/>
  <c r="P508" i="3"/>
  <c r="BI506" i="3"/>
  <c r="BH506" i="3"/>
  <c r="BG506" i="3"/>
  <c r="BF506" i="3"/>
  <c r="T506" i="3"/>
  <c r="R506" i="3"/>
  <c r="P506" i="3"/>
  <c r="BI504" i="3"/>
  <c r="BH504" i="3"/>
  <c r="BG504" i="3"/>
  <c r="BF504" i="3"/>
  <c r="T504" i="3"/>
  <c r="R504" i="3"/>
  <c r="P504" i="3"/>
  <c r="BI502" i="3"/>
  <c r="BH502" i="3"/>
  <c r="BG502" i="3"/>
  <c r="BF502" i="3"/>
  <c r="T502" i="3"/>
  <c r="R502" i="3"/>
  <c r="P502" i="3"/>
  <c r="BI500" i="3"/>
  <c r="BH500" i="3"/>
  <c r="BG500" i="3"/>
  <c r="BF500" i="3"/>
  <c r="T500" i="3"/>
  <c r="R500" i="3"/>
  <c r="P500" i="3"/>
  <c r="BI498" i="3"/>
  <c r="BH498" i="3"/>
  <c r="BG498" i="3"/>
  <c r="BF498" i="3"/>
  <c r="T498" i="3"/>
  <c r="R498" i="3"/>
  <c r="P498" i="3"/>
  <c r="BI496" i="3"/>
  <c r="BH496" i="3"/>
  <c r="BG496" i="3"/>
  <c r="BF496" i="3"/>
  <c r="T496" i="3"/>
  <c r="R496" i="3"/>
  <c r="P496" i="3"/>
  <c r="BI494" i="3"/>
  <c r="BH494" i="3"/>
  <c r="BG494" i="3"/>
  <c r="BF494" i="3"/>
  <c r="T494" i="3"/>
  <c r="R494" i="3"/>
  <c r="P494" i="3"/>
  <c r="BI492" i="3"/>
  <c r="BH492" i="3"/>
  <c r="BG492" i="3"/>
  <c r="BF492" i="3"/>
  <c r="T492" i="3"/>
  <c r="R492" i="3"/>
  <c r="P492" i="3"/>
  <c r="BI490" i="3"/>
  <c r="BH490" i="3"/>
  <c r="BG490" i="3"/>
  <c r="BF490" i="3"/>
  <c r="T490" i="3"/>
  <c r="R490" i="3"/>
  <c r="P490" i="3"/>
  <c r="BI488" i="3"/>
  <c r="BH488" i="3"/>
  <c r="BG488" i="3"/>
  <c r="BF488" i="3"/>
  <c r="T488" i="3"/>
  <c r="R488" i="3"/>
  <c r="P488" i="3"/>
  <c r="BI486" i="3"/>
  <c r="BH486" i="3"/>
  <c r="BG486" i="3"/>
  <c r="BF486" i="3"/>
  <c r="T486" i="3"/>
  <c r="R486" i="3"/>
  <c r="P486" i="3"/>
  <c r="BI484" i="3"/>
  <c r="BH484" i="3"/>
  <c r="BG484" i="3"/>
  <c r="BF484" i="3"/>
  <c r="T484" i="3"/>
  <c r="R484" i="3"/>
  <c r="P484" i="3"/>
  <c r="BI481" i="3"/>
  <c r="BH481" i="3"/>
  <c r="BG481" i="3"/>
  <c r="BF481" i="3"/>
  <c r="T481" i="3"/>
  <c r="R481" i="3"/>
  <c r="P481" i="3"/>
  <c r="BI478" i="3"/>
  <c r="BH478" i="3"/>
  <c r="BG478" i="3"/>
  <c r="BF478" i="3"/>
  <c r="T478" i="3"/>
  <c r="R478" i="3"/>
  <c r="P478" i="3"/>
  <c r="BI477" i="3"/>
  <c r="BH477" i="3"/>
  <c r="BG477" i="3"/>
  <c r="BF477" i="3"/>
  <c r="T477" i="3"/>
  <c r="R477" i="3"/>
  <c r="P477" i="3"/>
  <c r="BI475" i="3"/>
  <c r="BH475" i="3"/>
  <c r="BG475" i="3"/>
  <c r="BF475" i="3"/>
  <c r="T475" i="3"/>
  <c r="R475" i="3"/>
  <c r="P475" i="3"/>
  <c r="BI474" i="3"/>
  <c r="BH474" i="3"/>
  <c r="BG474" i="3"/>
  <c r="BF474" i="3"/>
  <c r="T474" i="3"/>
  <c r="R474" i="3"/>
  <c r="P474" i="3"/>
  <c r="BI472" i="3"/>
  <c r="BH472" i="3"/>
  <c r="BG472" i="3"/>
  <c r="BF472" i="3"/>
  <c r="T472" i="3"/>
  <c r="R472" i="3"/>
  <c r="P472" i="3"/>
  <c r="BI471" i="3"/>
  <c r="BH471" i="3"/>
  <c r="BG471" i="3"/>
  <c r="BF471" i="3"/>
  <c r="T471" i="3"/>
  <c r="R471" i="3"/>
  <c r="P471" i="3"/>
  <c r="BI469" i="3"/>
  <c r="BH469" i="3"/>
  <c r="BG469" i="3"/>
  <c r="BF469" i="3"/>
  <c r="T469" i="3"/>
  <c r="R469" i="3"/>
  <c r="P469" i="3"/>
  <c r="BI467" i="3"/>
  <c r="BH467" i="3"/>
  <c r="BG467" i="3"/>
  <c r="BF467" i="3"/>
  <c r="T467" i="3"/>
  <c r="R467" i="3"/>
  <c r="P467" i="3"/>
  <c r="BI465" i="3"/>
  <c r="BH465" i="3"/>
  <c r="BG465" i="3"/>
  <c r="BF465" i="3"/>
  <c r="T465" i="3"/>
  <c r="R465" i="3"/>
  <c r="P465" i="3"/>
  <c r="BI464" i="3"/>
  <c r="BH464" i="3"/>
  <c r="BG464" i="3"/>
  <c r="BF464" i="3"/>
  <c r="T464" i="3"/>
  <c r="R464" i="3"/>
  <c r="P464" i="3"/>
  <c r="BI463" i="3"/>
  <c r="BH463" i="3"/>
  <c r="BG463" i="3"/>
  <c r="BF463" i="3"/>
  <c r="T463" i="3"/>
  <c r="R463" i="3"/>
  <c r="P463" i="3"/>
  <c r="BI462" i="3"/>
  <c r="BH462" i="3"/>
  <c r="BG462" i="3"/>
  <c r="BF462" i="3"/>
  <c r="T462" i="3"/>
  <c r="R462" i="3"/>
  <c r="P462" i="3"/>
  <c r="BI460" i="3"/>
  <c r="BH460" i="3"/>
  <c r="BG460" i="3"/>
  <c r="BF460" i="3"/>
  <c r="T460" i="3"/>
  <c r="R460" i="3"/>
  <c r="P460" i="3"/>
  <c r="BI459" i="3"/>
  <c r="BH459" i="3"/>
  <c r="BG459" i="3"/>
  <c r="BF459" i="3"/>
  <c r="T459" i="3"/>
  <c r="R459" i="3"/>
  <c r="P459" i="3"/>
  <c r="BI457" i="3"/>
  <c r="BH457" i="3"/>
  <c r="BG457" i="3"/>
  <c r="BF457" i="3"/>
  <c r="T457" i="3"/>
  <c r="R457" i="3"/>
  <c r="P457" i="3"/>
  <c r="BI456" i="3"/>
  <c r="BH456" i="3"/>
  <c r="BG456" i="3"/>
  <c r="BF456" i="3"/>
  <c r="T456" i="3"/>
  <c r="R456" i="3"/>
  <c r="P456" i="3"/>
  <c r="BI454" i="3"/>
  <c r="BH454" i="3"/>
  <c r="BG454" i="3"/>
  <c r="BF454" i="3"/>
  <c r="T454" i="3"/>
  <c r="R454" i="3"/>
  <c r="P454" i="3"/>
  <c r="BI453" i="3"/>
  <c r="BH453" i="3"/>
  <c r="BG453" i="3"/>
  <c r="BF453" i="3"/>
  <c r="T453" i="3"/>
  <c r="R453" i="3"/>
  <c r="P453" i="3"/>
  <c r="BI452" i="3"/>
  <c r="BH452" i="3"/>
  <c r="BG452" i="3"/>
  <c r="BF452" i="3"/>
  <c r="T452" i="3"/>
  <c r="R452" i="3"/>
  <c r="P452" i="3"/>
  <c r="BI451" i="3"/>
  <c r="BH451" i="3"/>
  <c r="BG451" i="3"/>
  <c r="BF451" i="3"/>
  <c r="T451" i="3"/>
  <c r="R451" i="3"/>
  <c r="P451" i="3"/>
  <c r="BI450" i="3"/>
  <c r="BH450" i="3"/>
  <c r="BG450" i="3"/>
  <c r="BF450" i="3"/>
  <c r="T450" i="3"/>
  <c r="R450" i="3"/>
  <c r="P450" i="3"/>
  <c r="BI449" i="3"/>
  <c r="BH449" i="3"/>
  <c r="BG449" i="3"/>
  <c r="BF449" i="3"/>
  <c r="T449" i="3"/>
  <c r="R449" i="3"/>
  <c r="P449" i="3"/>
  <c r="BI447" i="3"/>
  <c r="BH447" i="3"/>
  <c r="BG447" i="3"/>
  <c r="BF447" i="3"/>
  <c r="T447" i="3"/>
  <c r="R447" i="3"/>
  <c r="P447" i="3"/>
  <c r="BI446" i="3"/>
  <c r="BH446" i="3"/>
  <c r="BG446" i="3"/>
  <c r="BF446" i="3"/>
  <c r="T446" i="3"/>
  <c r="R446" i="3"/>
  <c r="P446" i="3"/>
  <c r="BI443" i="3"/>
  <c r="BH443" i="3"/>
  <c r="BG443" i="3"/>
  <c r="BF443" i="3"/>
  <c r="T443" i="3"/>
  <c r="R443" i="3"/>
  <c r="P443" i="3"/>
  <c r="BI440" i="3"/>
  <c r="BH440" i="3"/>
  <c r="BG440" i="3"/>
  <c r="BF440" i="3"/>
  <c r="T440" i="3"/>
  <c r="R440" i="3"/>
  <c r="P440" i="3"/>
  <c r="BI438" i="3"/>
  <c r="BH438" i="3"/>
  <c r="BG438" i="3"/>
  <c r="BF438" i="3"/>
  <c r="T438" i="3"/>
  <c r="R438" i="3"/>
  <c r="P438" i="3"/>
  <c r="BI436" i="3"/>
  <c r="BH436" i="3"/>
  <c r="BG436" i="3"/>
  <c r="BF436" i="3"/>
  <c r="T436" i="3"/>
  <c r="R436" i="3"/>
  <c r="P436" i="3"/>
  <c r="BI435" i="3"/>
  <c r="BH435" i="3"/>
  <c r="BG435" i="3"/>
  <c r="BF435" i="3"/>
  <c r="T435" i="3"/>
  <c r="R435" i="3"/>
  <c r="P435" i="3"/>
  <c r="BI433" i="3"/>
  <c r="BH433" i="3"/>
  <c r="BG433" i="3"/>
  <c r="BF433" i="3"/>
  <c r="T433" i="3"/>
  <c r="R433" i="3"/>
  <c r="P433" i="3"/>
  <c r="BI432" i="3"/>
  <c r="BH432" i="3"/>
  <c r="BG432" i="3"/>
  <c r="BF432" i="3"/>
  <c r="T432" i="3"/>
  <c r="R432" i="3"/>
  <c r="P432" i="3"/>
  <c r="BI431" i="3"/>
  <c r="BH431" i="3"/>
  <c r="BG431" i="3"/>
  <c r="BF431" i="3"/>
  <c r="T431" i="3"/>
  <c r="R431" i="3"/>
  <c r="P431" i="3"/>
  <c r="BI429" i="3"/>
  <c r="BH429" i="3"/>
  <c r="BG429" i="3"/>
  <c r="BF429" i="3"/>
  <c r="T429" i="3"/>
  <c r="R429" i="3"/>
  <c r="P429" i="3"/>
  <c r="BI428" i="3"/>
  <c r="BH428" i="3"/>
  <c r="BG428" i="3"/>
  <c r="BF428" i="3"/>
  <c r="T428" i="3"/>
  <c r="R428" i="3"/>
  <c r="P428" i="3"/>
  <c r="BI426" i="3"/>
  <c r="BH426" i="3"/>
  <c r="BG426" i="3"/>
  <c r="BF426" i="3"/>
  <c r="T426" i="3"/>
  <c r="R426" i="3"/>
  <c r="P426" i="3"/>
  <c r="BI424" i="3"/>
  <c r="BH424" i="3"/>
  <c r="BG424" i="3"/>
  <c r="BF424" i="3"/>
  <c r="T424" i="3"/>
  <c r="R424" i="3"/>
  <c r="P424" i="3"/>
  <c r="BI422" i="3"/>
  <c r="BH422" i="3"/>
  <c r="BG422" i="3"/>
  <c r="BF422" i="3"/>
  <c r="T422" i="3"/>
  <c r="R422" i="3"/>
  <c r="P422" i="3"/>
  <c r="BI421" i="3"/>
  <c r="BH421" i="3"/>
  <c r="BG421" i="3"/>
  <c r="BF421" i="3"/>
  <c r="T421" i="3"/>
  <c r="R421" i="3"/>
  <c r="P421" i="3"/>
  <c r="BI418" i="3"/>
  <c r="BH418" i="3"/>
  <c r="BG418" i="3"/>
  <c r="BF418" i="3"/>
  <c r="T418" i="3"/>
  <c r="T417" i="3" s="1"/>
  <c r="R418" i="3"/>
  <c r="R417" i="3"/>
  <c r="P418" i="3"/>
  <c r="P417" i="3" s="1"/>
  <c r="BI416" i="3"/>
  <c r="BH416" i="3"/>
  <c r="BG416" i="3"/>
  <c r="BF416" i="3"/>
  <c r="T416" i="3"/>
  <c r="R416" i="3"/>
  <c r="P416" i="3"/>
  <c r="BI414" i="3"/>
  <c r="BH414" i="3"/>
  <c r="BG414" i="3"/>
  <c r="BF414" i="3"/>
  <c r="T414" i="3"/>
  <c r="R414" i="3"/>
  <c r="P414" i="3"/>
  <c r="BI413" i="3"/>
  <c r="BH413" i="3"/>
  <c r="BG413" i="3"/>
  <c r="BF413" i="3"/>
  <c r="T413" i="3"/>
  <c r="R413" i="3"/>
  <c r="P413" i="3"/>
  <c r="BI412" i="3"/>
  <c r="BH412" i="3"/>
  <c r="BG412" i="3"/>
  <c r="BF412" i="3"/>
  <c r="T412" i="3"/>
  <c r="R412" i="3"/>
  <c r="P412" i="3"/>
  <c r="BI409" i="3"/>
  <c r="BH409" i="3"/>
  <c r="BG409" i="3"/>
  <c r="BF409" i="3"/>
  <c r="T409" i="3"/>
  <c r="R409" i="3"/>
  <c r="P409" i="3"/>
  <c r="BI408" i="3"/>
  <c r="BH408" i="3"/>
  <c r="BG408" i="3"/>
  <c r="BF408" i="3"/>
  <c r="T408" i="3"/>
  <c r="R408" i="3"/>
  <c r="P408" i="3"/>
  <c r="BI407" i="3"/>
  <c r="BH407" i="3"/>
  <c r="BG407" i="3"/>
  <c r="BF407" i="3"/>
  <c r="T407" i="3"/>
  <c r="R407" i="3"/>
  <c r="P407" i="3"/>
  <c r="BI406" i="3"/>
  <c r="BH406" i="3"/>
  <c r="BG406" i="3"/>
  <c r="BF406" i="3"/>
  <c r="T406" i="3"/>
  <c r="R406" i="3"/>
  <c r="P406" i="3"/>
  <c r="BI404" i="3"/>
  <c r="BH404" i="3"/>
  <c r="BG404" i="3"/>
  <c r="BF404" i="3"/>
  <c r="T404" i="3"/>
  <c r="R404" i="3"/>
  <c r="P404" i="3"/>
  <c r="BI402" i="3"/>
  <c r="BH402" i="3"/>
  <c r="BG402" i="3"/>
  <c r="BF402" i="3"/>
  <c r="T402" i="3"/>
  <c r="R402" i="3"/>
  <c r="P402" i="3"/>
  <c r="BI400" i="3"/>
  <c r="BH400" i="3"/>
  <c r="BG400" i="3"/>
  <c r="BF400" i="3"/>
  <c r="T400" i="3"/>
  <c r="R400" i="3"/>
  <c r="P400" i="3"/>
  <c r="BI398" i="3"/>
  <c r="BH398" i="3"/>
  <c r="BG398" i="3"/>
  <c r="BF398" i="3"/>
  <c r="T398" i="3"/>
  <c r="R398" i="3"/>
  <c r="P398" i="3"/>
  <c r="BI396" i="3"/>
  <c r="BH396" i="3"/>
  <c r="BG396" i="3"/>
  <c r="BF396" i="3"/>
  <c r="T396" i="3"/>
  <c r="R396" i="3"/>
  <c r="P396" i="3"/>
  <c r="BI394" i="3"/>
  <c r="BH394" i="3"/>
  <c r="BG394" i="3"/>
  <c r="BF394" i="3"/>
  <c r="T394" i="3"/>
  <c r="R394" i="3"/>
  <c r="P394" i="3"/>
  <c r="BI392" i="3"/>
  <c r="BH392" i="3"/>
  <c r="BG392" i="3"/>
  <c r="BF392" i="3"/>
  <c r="T392" i="3"/>
  <c r="R392" i="3"/>
  <c r="P392" i="3"/>
  <c r="BI391" i="3"/>
  <c r="BH391" i="3"/>
  <c r="BG391" i="3"/>
  <c r="BF391" i="3"/>
  <c r="T391" i="3"/>
  <c r="R391" i="3"/>
  <c r="P391" i="3"/>
  <c r="BI389" i="3"/>
  <c r="BH389" i="3"/>
  <c r="BG389" i="3"/>
  <c r="BF389" i="3"/>
  <c r="T389" i="3"/>
  <c r="R389" i="3"/>
  <c r="P389" i="3"/>
  <c r="BI388" i="3"/>
  <c r="BH388" i="3"/>
  <c r="BG388" i="3"/>
  <c r="BF388" i="3"/>
  <c r="T388" i="3"/>
  <c r="R388" i="3"/>
  <c r="P388" i="3"/>
  <c r="BI386" i="3"/>
  <c r="BH386" i="3"/>
  <c r="BG386" i="3"/>
  <c r="BF386" i="3"/>
  <c r="T386" i="3"/>
  <c r="R386" i="3"/>
  <c r="P386" i="3"/>
  <c r="BI385" i="3"/>
  <c r="BH385" i="3"/>
  <c r="BG385" i="3"/>
  <c r="BF385" i="3"/>
  <c r="T385" i="3"/>
  <c r="R385" i="3"/>
  <c r="P385" i="3"/>
  <c r="BI383" i="3"/>
  <c r="BH383" i="3"/>
  <c r="BG383" i="3"/>
  <c r="BF383" i="3"/>
  <c r="T383" i="3"/>
  <c r="R383" i="3"/>
  <c r="P383" i="3"/>
  <c r="BI380" i="3"/>
  <c r="BH380" i="3"/>
  <c r="BG380" i="3"/>
  <c r="BF380" i="3"/>
  <c r="T380" i="3"/>
  <c r="R380" i="3"/>
  <c r="P380" i="3"/>
  <c r="BI379" i="3"/>
  <c r="BH379" i="3"/>
  <c r="BG379" i="3"/>
  <c r="BF379" i="3"/>
  <c r="T379" i="3"/>
  <c r="R379" i="3"/>
  <c r="P379" i="3"/>
  <c r="BI377" i="3"/>
  <c r="BH377" i="3"/>
  <c r="BG377" i="3"/>
  <c r="BF377" i="3"/>
  <c r="T377" i="3"/>
  <c r="R377" i="3"/>
  <c r="P377" i="3"/>
  <c r="BI376" i="3"/>
  <c r="BH376" i="3"/>
  <c r="BG376" i="3"/>
  <c r="BF376" i="3"/>
  <c r="T376" i="3"/>
  <c r="R376" i="3"/>
  <c r="P376" i="3"/>
  <c r="BI375" i="3"/>
  <c r="BH375" i="3"/>
  <c r="BG375" i="3"/>
  <c r="BF375" i="3"/>
  <c r="T375" i="3"/>
  <c r="R375" i="3"/>
  <c r="P375" i="3"/>
  <c r="BI374" i="3"/>
  <c r="BH374" i="3"/>
  <c r="BG374" i="3"/>
  <c r="BF374" i="3"/>
  <c r="T374" i="3"/>
  <c r="R374" i="3"/>
  <c r="P374" i="3"/>
  <c r="BI368" i="3"/>
  <c r="BH368" i="3"/>
  <c r="BG368" i="3"/>
  <c r="BF368" i="3"/>
  <c r="T368" i="3"/>
  <c r="R368" i="3"/>
  <c r="P368" i="3"/>
  <c r="BI367" i="3"/>
  <c r="BH367" i="3"/>
  <c r="BG367" i="3"/>
  <c r="BF367" i="3"/>
  <c r="T367" i="3"/>
  <c r="R367" i="3"/>
  <c r="P367" i="3"/>
  <c r="BI366" i="3"/>
  <c r="BH366" i="3"/>
  <c r="BG366" i="3"/>
  <c r="BF366" i="3"/>
  <c r="T366" i="3"/>
  <c r="R366" i="3"/>
  <c r="P366" i="3"/>
  <c r="BI365" i="3"/>
  <c r="BH365" i="3"/>
  <c r="BG365" i="3"/>
  <c r="BF365" i="3"/>
  <c r="T365" i="3"/>
  <c r="R365" i="3"/>
  <c r="P365" i="3"/>
  <c r="BI360" i="3"/>
  <c r="BH360" i="3"/>
  <c r="BG360" i="3"/>
  <c r="BF360" i="3"/>
  <c r="T360" i="3"/>
  <c r="R360" i="3"/>
  <c r="P360" i="3"/>
  <c r="BI359" i="3"/>
  <c r="BH359" i="3"/>
  <c r="BG359" i="3"/>
  <c r="BF359" i="3"/>
  <c r="T359" i="3"/>
  <c r="R359" i="3"/>
  <c r="P359" i="3"/>
  <c r="BI358" i="3"/>
  <c r="BH358" i="3"/>
  <c r="BG358" i="3"/>
  <c r="BF358" i="3"/>
  <c r="T358" i="3"/>
  <c r="R358" i="3"/>
  <c r="P358" i="3"/>
  <c r="BI357" i="3"/>
  <c r="BH357" i="3"/>
  <c r="BG357" i="3"/>
  <c r="BF357" i="3"/>
  <c r="T357" i="3"/>
  <c r="R357" i="3"/>
  <c r="P357" i="3"/>
  <c r="BI356" i="3"/>
  <c r="BH356" i="3"/>
  <c r="BG356" i="3"/>
  <c r="BF356" i="3"/>
  <c r="T356" i="3"/>
  <c r="R356" i="3"/>
  <c r="P356" i="3"/>
  <c r="BI350" i="3"/>
  <c r="BH350" i="3"/>
  <c r="BG350" i="3"/>
  <c r="BF350" i="3"/>
  <c r="T350" i="3"/>
  <c r="R350" i="3"/>
  <c r="P350" i="3"/>
  <c r="BI348" i="3"/>
  <c r="BH348" i="3"/>
  <c r="BG348" i="3"/>
  <c r="BF348" i="3"/>
  <c r="T348" i="3"/>
  <c r="R348" i="3"/>
  <c r="P348" i="3"/>
  <c r="BI345" i="3"/>
  <c r="BH345" i="3"/>
  <c r="BG345" i="3"/>
  <c r="BF345" i="3"/>
  <c r="T345" i="3"/>
  <c r="R345" i="3"/>
  <c r="P345" i="3"/>
  <c r="BI340" i="3"/>
  <c r="BH340" i="3"/>
  <c r="BG340" i="3"/>
  <c r="BF340" i="3"/>
  <c r="T340" i="3"/>
  <c r="T339" i="3"/>
  <c r="R340" i="3"/>
  <c r="R339" i="3" s="1"/>
  <c r="P340" i="3"/>
  <c r="P339" i="3"/>
  <c r="BI338" i="3"/>
  <c r="BH338" i="3"/>
  <c r="BG338" i="3"/>
  <c r="BF338" i="3"/>
  <c r="T338" i="3"/>
  <c r="R338" i="3"/>
  <c r="P338" i="3"/>
  <c r="BI333" i="3"/>
  <c r="BH333" i="3"/>
  <c r="BG333" i="3"/>
  <c r="BF333" i="3"/>
  <c r="T333" i="3"/>
  <c r="R333" i="3"/>
  <c r="P333" i="3"/>
  <c r="BI328" i="3"/>
  <c r="BH328" i="3"/>
  <c r="BG328" i="3"/>
  <c r="BF328" i="3"/>
  <c r="T328" i="3"/>
  <c r="R328" i="3"/>
  <c r="P328" i="3"/>
  <c r="BI326" i="3"/>
  <c r="BH326" i="3"/>
  <c r="BG326" i="3"/>
  <c r="BF326" i="3"/>
  <c r="T326" i="3"/>
  <c r="R326" i="3"/>
  <c r="P326" i="3"/>
  <c r="BI325" i="3"/>
  <c r="BH325" i="3"/>
  <c r="BG325" i="3"/>
  <c r="BF325" i="3"/>
  <c r="T325" i="3"/>
  <c r="R325" i="3"/>
  <c r="P325" i="3"/>
  <c r="BI323" i="3"/>
  <c r="BH323" i="3"/>
  <c r="BG323" i="3"/>
  <c r="BF323" i="3"/>
  <c r="T323" i="3"/>
  <c r="R323" i="3"/>
  <c r="P323" i="3"/>
  <c r="BI321" i="3"/>
  <c r="BH321" i="3"/>
  <c r="BG321" i="3"/>
  <c r="BF321" i="3"/>
  <c r="T321" i="3"/>
  <c r="R321" i="3"/>
  <c r="P321" i="3"/>
  <c r="BI318" i="3"/>
  <c r="BH318" i="3"/>
  <c r="BG318" i="3"/>
  <c r="BF318" i="3"/>
  <c r="T318" i="3"/>
  <c r="R318" i="3"/>
  <c r="P318" i="3"/>
  <c r="BI304" i="3"/>
  <c r="BH304" i="3"/>
  <c r="BG304" i="3"/>
  <c r="BF304" i="3"/>
  <c r="T304" i="3"/>
  <c r="R304" i="3"/>
  <c r="P304" i="3"/>
  <c r="BI296" i="3"/>
  <c r="BH296" i="3"/>
  <c r="BG296" i="3"/>
  <c r="BF296" i="3"/>
  <c r="T296" i="3"/>
  <c r="R296" i="3"/>
  <c r="P296" i="3"/>
  <c r="BI289" i="3"/>
  <c r="BH289" i="3"/>
  <c r="BG289" i="3"/>
  <c r="BF289" i="3"/>
  <c r="T289" i="3"/>
  <c r="R289" i="3"/>
  <c r="P289" i="3"/>
  <c r="BI288" i="3"/>
  <c r="BH288" i="3"/>
  <c r="BG288" i="3"/>
  <c r="BF288" i="3"/>
  <c r="T288" i="3"/>
  <c r="R288" i="3"/>
  <c r="P288" i="3"/>
  <c r="BI287" i="3"/>
  <c r="BH287" i="3"/>
  <c r="BG287" i="3"/>
  <c r="BF287" i="3"/>
  <c r="T287" i="3"/>
  <c r="R287" i="3"/>
  <c r="P287" i="3"/>
  <c r="BI286" i="3"/>
  <c r="BH286" i="3"/>
  <c r="BG286" i="3"/>
  <c r="BF286" i="3"/>
  <c r="T286" i="3"/>
  <c r="R286" i="3"/>
  <c r="P286" i="3"/>
  <c r="BI273" i="3"/>
  <c r="BH273" i="3"/>
  <c r="BG273" i="3"/>
  <c r="BF273" i="3"/>
  <c r="T273" i="3"/>
  <c r="R273" i="3"/>
  <c r="P273" i="3"/>
  <c r="BI272" i="3"/>
  <c r="BH272" i="3"/>
  <c r="BG272" i="3"/>
  <c r="BF272" i="3"/>
  <c r="T272" i="3"/>
  <c r="R272" i="3"/>
  <c r="P272" i="3"/>
  <c r="BI271" i="3"/>
  <c r="BH271" i="3"/>
  <c r="BG271" i="3"/>
  <c r="BF271" i="3"/>
  <c r="T271" i="3"/>
  <c r="T270" i="3" s="1"/>
  <c r="R271" i="3"/>
  <c r="R270" i="3" s="1"/>
  <c r="P271" i="3"/>
  <c r="P270" i="3" s="1"/>
  <c r="BI254" i="3"/>
  <c r="BH254" i="3"/>
  <c r="BG254" i="3"/>
  <c r="BF254" i="3"/>
  <c r="T254" i="3"/>
  <c r="R254" i="3"/>
  <c r="P254" i="3"/>
  <c r="BI253" i="3"/>
  <c r="BH253" i="3"/>
  <c r="BG253" i="3"/>
  <c r="BF253" i="3"/>
  <c r="T253" i="3"/>
  <c r="R253" i="3"/>
  <c r="P253" i="3"/>
  <c r="BI252" i="3"/>
  <c r="BH252" i="3"/>
  <c r="BG252" i="3"/>
  <c r="BF252" i="3"/>
  <c r="T252" i="3"/>
  <c r="R252" i="3"/>
  <c r="P252" i="3"/>
  <c r="BI251" i="3"/>
  <c r="BH251" i="3"/>
  <c r="BG251" i="3"/>
  <c r="BF251" i="3"/>
  <c r="T251" i="3"/>
  <c r="R251" i="3"/>
  <c r="P251" i="3"/>
  <c r="BI250" i="3"/>
  <c r="BH250" i="3"/>
  <c r="BG250" i="3"/>
  <c r="BF250" i="3"/>
  <c r="T250" i="3"/>
  <c r="R250" i="3"/>
  <c r="P250" i="3"/>
  <c r="BI247" i="3"/>
  <c r="BH247" i="3"/>
  <c r="BG247" i="3"/>
  <c r="BF247" i="3"/>
  <c r="T247" i="3"/>
  <c r="R247" i="3"/>
  <c r="P247" i="3"/>
  <c r="BI245" i="3"/>
  <c r="BH245" i="3"/>
  <c r="BG245" i="3"/>
  <c r="BF245" i="3"/>
  <c r="T245" i="3"/>
  <c r="R245" i="3"/>
  <c r="P245" i="3"/>
  <c r="BI243" i="3"/>
  <c r="BH243" i="3"/>
  <c r="BG243" i="3"/>
  <c r="BF243" i="3"/>
  <c r="T243" i="3"/>
  <c r="R243" i="3"/>
  <c r="P243" i="3"/>
  <c r="BI242" i="3"/>
  <c r="BH242" i="3"/>
  <c r="BG242" i="3"/>
  <c r="BF242" i="3"/>
  <c r="T242" i="3"/>
  <c r="R242" i="3"/>
  <c r="P242" i="3"/>
  <c r="BI241" i="3"/>
  <c r="BH241" i="3"/>
  <c r="BG241" i="3"/>
  <c r="BF241" i="3"/>
  <c r="T241" i="3"/>
  <c r="R241" i="3"/>
  <c r="P241" i="3"/>
  <c r="BI236" i="3"/>
  <c r="BH236" i="3"/>
  <c r="BG236" i="3"/>
  <c r="BF236" i="3"/>
  <c r="T236" i="3"/>
  <c r="R236" i="3"/>
  <c r="P236" i="3"/>
  <c r="BI235" i="3"/>
  <c r="BH235" i="3"/>
  <c r="BG235" i="3"/>
  <c r="BF235" i="3"/>
  <c r="T235" i="3"/>
  <c r="R235" i="3"/>
  <c r="P235" i="3"/>
  <c r="BI234" i="3"/>
  <c r="BH234" i="3"/>
  <c r="BG234" i="3"/>
  <c r="BF234" i="3"/>
  <c r="T234" i="3"/>
  <c r="R234" i="3"/>
  <c r="P234" i="3"/>
  <c r="BI231" i="3"/>
  <c r="BH231" i="3"/>
  <c r="BG231" i="3"/>
  <c r="BF231" i="3"/>
  <c r="T231" i="3"/>
  <c r="R231" i="3"/>
  <c r="P231" i="3"/>
  <c r="BI226" i="3"/>
  <c r="BH226" i="3"/>
  <c r="BG226" i="3"/>
  <c r="BF226" i="3"/>
  <c r="T226" i="3"/>
  <c r="R226" i="3"/>
  <c r="P226" i="3"/>
  <c r="BI220" i="3"/>
  <c r="BH220" i="3"/>
  <c r="BG220" i="3"/>
  <c r="BF220" i="3"/>
  <c r="T220" i="3"/>
  <c r="R220" i="3"/>
  <c r="P220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2" i="3"/>
  <c r="BH212" i="3"/>
  <c r="BG212" i="3"/>
  <c r="BF212" i="3"/>
  <c r="T212" i="3"/>
  <c r="R212" i="3"/>
  <c r="P212" i="3"/>
  <c r="BI211" i="3"/>
  <c r="BH211" i="3"/>
  <c r="BG211" i="3"/>
  <c r="BF211" i="3"/>
  <c r="T211" i="3"/>
  <c r="R211" i="3"/>
  <c r="P211" i="3"/>
  <c r="BI208" i="3"/>
  <c r="BH208" i="3"/>
  <c r="BG208" i="3"/>
  <c r="BF208" i="3"/>
  <c r="T208" i="3"/>
  <c r="R208" i="3"/>
  <c r="P208" i="3"/>
  <c r="BI205" i="3"/>
  <c r="BH205" i="3"/>
  <c r="BG205" i="3"/>
  <c r="BF205" i="3"/>
  <c r="T205" i="3"/>
  <c r="R205" i="3"/>
  <c r="P205" i="3"/>
  <c r="BI201" i="3"/>
  <c r="BH201" i="3"/>
  <c r="BG201" i="3"/>
  <c r="BF201" i="3"/>
  <c r="T201" i="3"/>
  <c r="R201" i="3"/>
  <c r="P201" i="3"/>
  <c r="BI197" i="3"/>
  <c r="BH197" i="3"/>
  <c r="BG197" i="3"/>
  <c r="BF197" i="3"/>
  <c r="T197" i="3"/>
  <c r="R197" i="3"/>
  <c r="P197" i="3"/>
  <c r="BI195" i="3"/>
  <c r="BH195" i="3"/>
  <c r="BG195" i="3"/>
  <c r="BF195" i="3"/>
  <c r="T195" i="3"/>
  <c r="R195" i="3"/>
  <c r="P195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R187" i="3"/>
  <c r="P187" i="3"/>
  <c r="BI178" i="3"/>
  <c r="BH178" i="3"/>
  <c r="BG178" i="3"/>
  <c r="BF178" i="3"/>
  <c r="T178" i="3"/>
  <c r="R178" i="3"/>
  <c r="P178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2" i="3"/>
  <c r="BH162" i="3"/>
  <c r="BG162" i="3"/>
  <c r="BF162" i="3"/>
  <c r="T162" i="3"/>
  <c r="R162" i="3"/>
  <c r="P162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J143" i="3"/>
  <c r="F143" i="3"/>
  <c r="F141" i="3"/>
  <c r="E139" i="3"/>
  <c r="J91" i="3"/>
  <c r="F91" i="3"/>
  <c r="F89" i="3"/>
  <c r="E87" i="3"/>
  <c r="J24" i="3"/>
  <c r="E24" i="3"/>
  <c r="J144" i="3" s="1"/>
  <c r="J23" i="3"/>
  <c r="J18" i="3"/>
  <c r="E18" i="3"/>
  <c r="F92" i="3" s="1"/>
  <c r="J17" i="3"/>
  <c r="J12" i="3"/>
  <c r="J141" i="3"/>
  <c r="E7" i="3"/>
  <c r="E137" i="3" s="1"/>
  <c r="J37" i="2"/>
  <c r="J36" i="2"/>
  <c r="AY95" i="1" s="1"/>
  <c r="J35" i="2"/>
  <c r="AX95" i="1"/>
  <c r="BI380" i="2"/>
  <c r="BH380" i="2"/>
  <c r="BG380" i="2"/>
  <c r="BF380" i="2"/>
  <c r="T380" i="2"/>
  <c r="R380" i="2"/>
  <c r="P380" i="2"/>
  <c r="BI379" i="2"/>
  <c r="BH379" i="2"/>
  <c r="BG379" i="2"/>
  <c r="BF379" i="2"/>
  <c r="T379" i="2"/>
  <c r="R379" i="2"/>
  <c r="P379" i="2"/>
  <c r="BI378" i="2"/>
  <c r="BH378" i="2"/>
  <c r="BG378" i="2"/>
  <c r="BF378" i="2"/>
  <c r="T378" i="2"/>
  <c r="R378" i="2"/>
  <c r="P378" i="2"/>
  <c r="BI376" i="2"/>
  <c r="BH376" i="2"/>
  <c r="BG376" i="2"/>
  <c r="BF376" i="2"/>
  <c r="T376" i="2"/>
  <c r="R376" i="2"/>
  <c r="P376" i="2"/>
  <c r="BI375" i="2"/>
  <c r="BH375" i="2"/>
  <c r="BG375" i="2"/>
  <c r="BF375" i="2"/>
  <c r="T375" i="2"/>
  <c r="R375" i="2"/>
  <c r="P375" i="2"/>
  <c r="BI373" i="2"/>
  <c r="BH373" i="2"/>
  <c r="BG373" i="2"/>
  <c r="BF373" i="2"/>
  <c r="T373" i="2"/>
  <c r="R373" i="2"/>
  <c r="P373" i="2"/>
  <c r="BI372" i="2"/>
  <c r="BH372" i="2"/>
  <c r="BG372" i="2"/>
  <c r="BF372" i="2"/>
  <c r="T372" i="2"/>
  <c r="R372" i="2"/>
  <c r="P372" i="2"/>
  <c r="BI370" i="2"/>
  <c r="BH370" i="2"/>
  <c r="BG370" i="2"/>
  <c r="BF370" i="2"/>
  <c r="T370" i="2"/>
  <c r="R370" i="2"/>
  <c r="P370" i="2"/>
  <c r="BI369" i="2"/>
  <c r="BH369" i="2"/>
  <c r="BG369" i="2"/>
  <c r="BF369" i="2"/>
  <c r="T369" i="2"/>
  <c r="R369" i="2"/>
  <c r="P369" i="2"/>
  <c r="BI367" i="2"/>
  <c r="BH367" i="2"/>
  <c r="BG367" i="2"/>
  <c r="BF367" i="2"/>
  <c r="T367" i="2"/>
  <c r="R367" i="2"/>
  <c r="P367" i="2"/>
  <c r="BI366" i="2"/>
  <c r="BH366" i="2"/>
  <c r="BG366" i="2"/>
  <c r="BF366" i="2"/>
  <c r="T366" i="2"/>
  <c r="R366" i="2"/>
  <c r="P366" i="2"/>
  <c r="BI363" i="2"/>
  <c r="BH363" i="2"/>
  <c r="BG363" i="2"/>
  <c r="BF363" i="2"/>
  <c r="T363" i="2"/>
  <c r="T362" i="2" s="1"/>
  <c r="R363" i="2"/>
  <c r="R362" i="2"/>
  <c r="P363" i="2"/>
  <c r="P362" i="2" s="1"/>
  <c r="BI361" i="2"/>
  <c r="BH361" i="2"/>
  <c r="BG361" i="2"/>
  <c r="BF361" i="2"/>
  <c r="T361" i="2"/>
  <c r="R361" i="2"/>
  <c r="P361" i="2"/>
  <c r="BI359" i="2"/>
  <c r="BH359" i="2"/>
  <c r="BG359" i="2"/>
  <c r="BF359" i="2"/>
  <c r="T359" i="2"/>
  <c r="R359" i="2"/>
  <c r="P359" i="2"/>
  <c r="BI357" i="2"/>
  <c r="BH357" i="2"/>
  <c r="BG357" i="2"/>
  <c r="BF357" i="2"/>
  <c r="T357" i="2"/>
  <c r="R357" i="2"/>
  <c r="P357" i="2"/>
  <c r="BI355" i="2"/>
  <c r="BH355" i="2"/>
  <c r="BG355" i="2"/>
  <c r="BF355" i="2"/>
  <c r="T355" i="2"/>
  <c r="R355" i="2"/>
  <c r="P355" i="2"/>
  <c r="BI354" i="2"/>
  <c r="BH354" i="2"/>
  <c r="BG354" i="2"/>
  <c r="BF354" i="2"/>
  <c r="T354" i="2"/>
  <c r="R354" i="2"/>
  <c r="P354" i="2"/>
  <c r="BI353" i="2"/>
  <c r="BH353" i="2"/>
  <c r="BG353" i="2"/>
  <c r="BF353" i="2"/>
  <c r="T353" i="2"/>
  <c r="R353" i="2"/>
  <c r="P353" i="2"/>
  <c r="BI351" i="2"/>
  <c r="BH351" i="2"/>
  <c r="BG351" i="2"/>
  <c r="BF351" i="2"/>
  <c r="T351" i="2"/>
  <c r="R351" i="2"/>
  <c r="P351" i="2"/>
  <c r="BI350" i="2"/>
  <c r="BH350" i="2"/>
  <c r="BG350" i="2"/>
  <c r="BF350" i="2"/>
  <c r="T350" i="2"/>
  <c r="R350" i="2"/>
  <c r="P350" i="2"/>
  <c r="BI333" i="2"/>
  <c r="BH333" i="2"/>
  <c r="BG333" i="2"/>
  <c r="BF333" i="2"/>
  <c r="T333" i="2"/>
  <c r="R333" i="2"/>
  <c r="P333" i="2"/>
  <c r="BI307" i="2"/>
  <c r="BH307" i="2"/>
  <c r="BG307" i="2"/>
  <c r="BF307" i="2"/>
  <c r="T307" i="2"/>
  <c r="R307" i="2"/>
  <c r="P307" i="2"/>
  <c r="BI305" i="2"/>
  <c r="BH305" i="2"/>
  <c r="BG305" i="2"/>
  <c r="BF305" i="2"/>
  <c r="T305" i="2"/>
  <c r="R305" i="2"/>
  <c r="P305" i="2"/>
  <c r="BI303" i="2"/>
  <c r="BH303" i="2"/>
  <c r="BG303" i="2"/>
  <c r="BF303" i="2"/>
  <c r="T303" i="2"/>
  <c r="R303" i="2"/>
  <c r="P303" i="2"/>
  <c r="BI299" i="2"/>
  <c r="BH299" i="2"/>
  <c r="BG299" i="2"/>
  <c r="BF299" i="2"/>
  <c r="T299" i="2"/>
  <c r="R299" i="2"/>
  <c r="P299" i="2"/>
  <c r="BI298" i="2"/>
  <c r="BH298" i="2"/>
  <c r="BG298" i="2"/>
  <c r="BF298" i="2"/>
  <c r="T298" i="2"/>
  <c r="R298" i="2"/>
  <c r="P298" i="2"/>
  <c r="BI285" i="2"/>
  <c r="BH285" i="2"/>
  <c r="BG285" i="2"/>
  <c r="BF285" i="2"/>
  <c r="T285" i="2"/>
  <c r="R285" i="2"/>
  <c r="P285" i="2"/>
  <c r="BI277" i="2"/>
  <c r="BH277" i="2"/>
  <c r="BG277" i="2"/>
  <c r="BF277" i="2"/>
  <c r="T277" i="2"/>
  <c r="R277" i="2"/>
  <c r="P277" i="2"/>
  <c r="BI270" i="2"/>
  <c r="BH270" i="2"/>
  <c r="BG270" i="2"/>
  <c r="BF270" i="2"/>
  <c r="T270" i="2"/>
  <c r="R270" i="2"/>
  <c r="P270" i="2"/>
  <c r="BI266" i="2"/>
  <c r="BH266" i="2"/>
  <c r="BG266" i="2"/>
  <c r="BF266" i="2"/>
  <c r="T266" i="2"/>
  <c r="R266" i="2"/>
  <c r="P266" i="2"/>
  <c r="BI262" i="2"/>
  <c r="BH262" i="2"/>
  <c r="BG262" i="2"/>
  <c r="BF262" i="2"/>
  <c r="T262" i="2"/>
  <c r="R262" i="2"/>
  <c r="P262" i="2"/>
  <c r="BI257" i="2"/>
  <c r="BH257" i="2"/>
  <c r="BG257" i="2"/>
  <c r="BF257" i="2"/>
  <c r="T257" i="2"/>
  <c r="R257" i="2"/>
  <c r="P257" i="2"/>
  <c r="BI252" i="2"/>
  <c r="BH252" i="2"/>
  <c r="BG252" i="2"/>
  <c r="BF252" i="2"/>
  <c r="T252" i="2"/>
  <c r="R252" i="2"/>
  <c r="P252" i="2"/>
  <c r="BI248" i="2"/>
  <c r="BH248" i="2"/>
  <c r="BG248" i="2"/>
  <c r="BF248" i="2"/>
  <c r="T248" i="2"/>
  <c r="R248" i="2"/>
  <c r="P248" i="2"/>
  <c r="BI244" i="2"/>
  <c r="BH244" i="2"/>
  <c r="BG244" i="2"/>
  <c r="BF244" i="2"/>
  <c r="T244" i="2"/>
  <c r="R244" i="2"/>
  <c r="P244" i="2"/>
  <c r="BI237" i="2"/>
  <c r="BH237" i="2"/>
  <c r="BG237" i="2"/>
  <c r="BF237" i="2"/>
  <c r="T237" i="2"/>
  <c r="R237" i="2"/>
  <c r="P237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0" i="2"/>
  <c r="BH210" i="2"/>
  <c r="BG210" i="2"/>
  <c r="BF210" i="2"/>
  <c r="T210" i="2"/>
  <c r="R210" i="2"/>
  <c r="P210" i="2"/>
  <c r="BI205" i="2"/>
  <c r="BH205" i="2"/>
  <c r="BG205" i="2"/>
  <c r="BF205" i="2"/>
  <c r="T205" i="2"/>
  <c r="R205" i="2"/>
  <c r="P205" i="2"/>
  <c r="BI202" i="2"/>
  <c r="BH202" i="2"/>
  <c r="BG202" i="2"/>
  <c r="BF202" i="2"/>
  <c r="T202" i="2"/>
  <c r="R202" i="2"/>
  <c r="P202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89" i="2"/>
  <c r="BH189" i="2"/>
  <c r="BG189" i="2"/>
  <c r="BF189" i="2"/>
  <c r="T189" i="2"/>
  <c r="R189" i="2"/>
  <c r="P189" i="2"/>
  <c r="BI185" i="2"/>
  <c r="BH185" i="2"/>
  <c r="BG185" i="2"/>
  <c r="BF185" i="2"/>
  <c r="T185" i="2"/>
  <c r="R185" i="2"/>
  <c r="P185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58" i="2"/>
  <c r="BH158" i="2"/>
  <c r="BG158" i="2"/>
  <c r="BF158" i="2"/>
  <c r="T158" i="2"/>
  <c r="R158" i="2"/>
  <c r="P158" i="2"/>
  <c r="BI153" i="2"/>
  <c r="BH153" i="2"/>
  <c r="BG153" i="2"/>
  <c r="BF153" i="2"/>
  <c r="T153" i="2"/>
  <c r="R153" i="2"/>
  <c r="P153" i="2"/>
  <c r="BI148" i="2"/>
  <c r="BH148" i="2"/>
  <c r="BG148" i="2"/>
  <c r="BF148" i="2"/>
  <c r="T148" i="2"/>
  <c r="R148" i="2"/>
  <c r="P148" i="2"/>
  <c r="BI144" i="2"/>
  <c r="BH144" i="2"/>
  <c r="BG144" i="2"/>
  <c r="BF144" i="2"/>
  <c r="T144" i="2"/>
  <c r="R144" i="2"/>
  <c r="P144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J121" i="2"/>
  <c r="F121" i="2"/>
  <c r="F119" i="2"/>
  <c r="E117" i="2"/>
  <c r="J91" i="2"/>
  <c r="F91" i="2"/>
  <c r="F89" i="2"/>
  <c r="E87" i="2"/>
  <c r="J24" i="2"/>
  <c r="E24" i="2"/>
  <c r="J122" i="2"/>
  <c r="J23" i="2"/>
  <c r="J18" i="2"/>
  <c r="E18" i="2"/>
  <c r="F122" i="2"/>
  <c r="J17" i="2"/>
  <c r="J12" i="2"/>
  <c r="J119" i="2"/>
  <c r="E7" i="2"/>
  <c r="E115" i="2" s="1"/>
  <c r="L90" i="1"/>
  <c r="AM90" i="1"/>
  <c r="AM89" i="1"/>
  <c r="L89" i="1"/>
  <c r="AM87" i="1"/>
  <c r="L87" i="1"/>
  <c r="L85" i="1"/>
  <c r="L84" i="1"/>
  <c r="J376" i="2"/>
  <c r="J375" i="2"/>
  <c r="J366" i="2"/>
  <c r="BK357" i="2"/>
  <c r="J353" i="2"/>
  <c r="BK333" i="2"/>
  <c r="BK305" i="2"/>
  <c r="BK257" i="2"/>
  <c r="BK231" i="2"/>
  <c r="BK223" i="2"/>
  <c r="J215" i="2"/>
  <c r="BK196" i="2"/>
  <c r="J185" i="2"/>
  <c r="BK153" i="2"/>
  <c r="BK133" i="2"/>
  <c r="BK379" i="2"/>
  <c r="BK372" i="2"/>
  <c r="BK369" i="2"/>
  <c r="BK363" i="2"/>
  <c r="J354" i="2"/>
  <c r="BK299" i="2"/>
  <c r="J285" i="2"/>
  <c r="J270" i="2"/>
  <c r="BK252" i="2"/>
  <c r="J233" i="2"/>
  <c r="J231" i="2"/>
  <c r="BK222" i="2"/>
  <c r="J193" i="2"/>
  <c r="BK185" i="2"/>
  <c r="BK178" i="2"/>
  <c r="BK170" i="2"/>
  <c r="J129" i="2"/>
  <c r="AS99" i="1"/>
  <c r="J361" i="2"/>
  <c r="BK355" i="2"/>
  <c r="J305" i="2"/>
  <c r="BK270" i="2"/>
  <c r="J248" i="2"/>
  <c r="BK233" i="2"/>
  <c r="BK215" i="2"/>
  <c r="BK202" i="2"/>
  <c r="J196" i="2"/>
  <c r="J180" i="2"/>
  <c r="BK158" i="2"/>
  <c r="J138" i="2"/>
  <c r="J133" i="2"/>
  <c r="BK129" i="2"/>
  <c r="J380" i="2"/>
  <c r="J373" i="2"/>
  <c r="J359" i="2"/>
  <c r="BK353" i="2"/>
  <c r="BK350" i="2"/>
  <c r="J303" i="2"/>
  <c r="BK298" i="2"/>
  <c r="BK266" i="2"/>
  <c r="J257" i="2"/>
  <c r="BK244" i="2"/>
  <c r="BK205" i="2"/>
  <c r="J198" i="2"/>
  <c r="J158" i="2"/>
  <c r="J148" i="2"/>
  <c r="BK138" i="2"/>
  <c r="J544" i="3"/>
  <c r="J540" i="3"/>
  <c r="J536" i="3"/>
  <c r="J530" i="3"/>
  <c r="BK518" i="3"/>
  <c r="BK516" i="3"/>
  <c r="BK496" i="3"/>
  <c r="J474" i="3"/>
  <c r="BK460" i="3"/>
  <c r="BK451" i="3"/>
  <c r="BK447" i="3"/>
  <c r="BK440" i="3"/>
  <c r="J431" i="3"/>
  <c r="BK421" i="3"/>
  <c r="BK412" i="3"/>
  <c r="J408" i="3"/>
  <c r="BK404" i="3"/>
  <c r="J389" i="3"/>
  <c r="BK386" i="3"/>
  <c r="BK379" i="3"/>
  <c r="BK376" i="3"/>
  <c r="J367" i="3"/>
  <c r="BK356" i="3"/>
  <c r="J338" i="3"/>
  <c r="J325" i="3"/>
  <c r="BK321" i="3"/>
  <c r="BK318" i="3"/>
  <c r="J243" i="3"/>
  <c r="J236" i="3"/>
  <c r="BK234" i="3"/>
  <c r="J175" i="3"/>
  <c r="BK162" i="3"/>
  <c r="BK155" i="3"/>
  <c r="J150" i="3"/>
  <c r="J548" i="3"/>
  <c r="BK544" i="3"/>
  <c r="BK534" i="3"/>
  <c r="J524" i="3"/>
  <c r="J512" i="3"/>
  <c r="J510" i="3"/>
  <c r="BK502" i="3"/>
  <c r="J494" i="3"/>
  <c r="J488" i="3"/>
  <c r="J481" i="3"/>
  <c r="BK472" i="3"/>
  <c r="BK467" i="3"/>
  <c r="J464" i="3"/>
  <c r="J460" i="3"/>
  <c r="BK453" i="3"/>
  <c r="J450" i="3"/>
  <c r="J438" i="3"/>
  <c r="J435" i="3"/>
  <c r="BK429" i="3"/>
  <c r="BK414" i="3"/>
  <c r="BK407" i="3"/>
  <c r="BK402" i="3"/>
  <c r="J396" i="3"/>
  <c r="J392" i="3"/>
  <c r="J388" i="3"/>
  <c r="BK383" i="3"/>
  <c r="BK380" i="3"/>
  <c r="BK368" i="3"/>
  <c r="BK348" i="3"/>
  <c r="BK326" i="3"/>
  <c r="J321" i="3"/>
  <c r="J289" i="3"/>
  <c r="J287" i="3"/>
  <c r="J271" i="3"/>
  <c r="J253" i="3"/>
  <c r="BK251" i="3"/>
  <c r="J245" i="3"/>
  <c r="J234" i="3"/>
  <c r="J231" i="3"/>
  <c r="J212" i="3"/>
  <c r="BK208" i="3"/>
  <c r="BK201" i="3"/>
  <c r="J178" i="3"/>
  <c r="BK173" i="3"/>
  <c r="BK157" i="3"/>
  <c r="J155" i="3"/>
  <c r="J542" i="3"/>
  <c r="BK536" i="3"/>
  <c r="J528" i="3"/>
  <c r="BK520" i="3"/>
  <c r="J516" i="3"/>
  <c r="BK512" i="3"/>
  <c r="J506" i="3"/>
  <c r="J498" i="3"/>
  <c r="J490" i="3"/>
  <c r="J484" i="3"/>
  <c r="J478" i="3"/>
  <c r="J475" i="3"/>
  <c r="BK471" i="3"/>
  <c r="BK463" i="3"/>
  <c r="J459" i="3"/>
  <c r="J456" i="3"/>
  <c r="J453" i="3"/>
  <c r="J447" i="3"/>
  <c r="BK438" i="3"/>
  <c r="J436" i="3"/>
  <c r="J433" i="3"/>
  <c r="BK431" i="3"/>
  <c r="BK426" i="3"/>
  <c r="J421" i="3"/>
  <c r="J414" i="3"/>
  <c r="BK408" i="3"/>
  <c r="J400" i="3"/>
  <c r="BK396" i="3"/>
  <c r="J383" i="3"/>
  <c r="J376" i="3"/>
  <c r="BK365" i="3"/>
  <c r="J358" i="3"/>
  <c r="J356" i="3"/>
  <c r="J350" i="3"/>
  <c r="BK338" i="3"/>
  <c r="J328" i="3"/>
  <c r="J273" i="3"/>
  <c r="BK252" i="3"/>
  <c r="BK242" i="3"/>
  <c r="J226" i="3"/>
  <c r="J214" i="3"/>
  <c r="J208" i="3"/>
  <c r="BK197" i="3"/>
  <c r="BK178" i="3"/>
  <c r="J174" i="3"/>
  <c r="BK171" i="3"/>
  <c r="J170" i="3"/>
  <c r="BK168" i="3"/>
  <c r="J162" i="3"/>
  <c r="J153" i="3"/>
  <c r="J546" i="3"/>
  <c r="BK530" i="3"/>
  <c r="BK524" i="3"/>
  <c r="BK506" i="3"/>
  <c r="J496" i="3"/>
  <c r="BK494" i="3"/>
  <c r="BK488" i="3"/>
  <c r="BK478" i="3"/>
  <c r="BK469" i="3"/>
  <c r="BK464" i="3"/>
  <c r="J463" i="3"/>
  <c r="J451" i="3"/>
  <c r="BK450" i="3"/>
  <c r="J446" i="3"/>
  <c r="J426" i="3"/>
  <c r="J422" i="3"/>
  <c r="J416" i="3"/>
  <c r="J404" i="3"/>
  <c r="BK400" i="3"/>
  <c r="BK392" i="3"/>
  <c r="J391" i="3"/>
  <c r="BK375" i="3"/>
  <c r="J368" i="3"/>
  <c r="BK366" i="3"/>
  <c r="BK360" i="3"/>
  <c r="BK358" i="3"/>
  <c r="BK350" i="3"/>
  <c r="BK340" i="3"/>
  <c r="J323" i="3"/>
  <c r="BK288" i="3"/>
  <c r="BK273" i="3"/>
  <c r="BK270" i="3" s="1"/>
  <c r="J270" i="3" s="1"/>
  <c r="J107" i="3" s="1"/>
  <c r="BK254" i="3"/>
  <c r="J242" i="3"/>
  <c r="BK231" i="3"/>
  <c r="BK214" i="3"/>
  <c r="BK212" i="3"/>
  <c r="J197" i="3"/>
  <c r="J189" i="3"/>
  <c r="J173" i="3"/>
  <c r="J168" i="3"/>
  <c r="BK502" i="4"/>
  <c r="BK496" i="4"/>
  <c r="J486" i="4"/>
  <c r="J482" i="4"/>
  <c r="BK477" i="4"/>
  <c r="J468" i="4"/>
  <c r="J461" i="4"/>
  <c r="BK457" i="4"/>
  <c r="J450" i="4"/>
  <c r="J440" i="4"/>
  <c r="BK425" i="4"/>
  <c r="BK417" i="4"/>
  <c r="J411" i="4"/>
  <c r="BK405" i="4"/>
  <c r="BK395" i="4"/>
  <c r="J388" i="4"/>
  <c r="BK385" i="4"/>
  <c r="J374" i="4"/>
  <c r="J367" i="4"/>
  <c r="J347" i="4"/>
  <c r="BK340" i="4"/>
  <c r="J334" i="4"/>
  <c r="J330" i="4"/>
  <c r="J310" i="4"/>
  <c r="BK307" i="4"/>
  <c r="J300" i="4"/>
  <c r="J294" i="4"/>
  <c r="J287" i="4"/>
  <c r="BK272" i="4"/>
  <c r="J261" i="4"/>
  <c r="BK226" i="4"/>
  <c r="BK214" i="4"/>
  <c r="BK202" i="4"/>
  <c r="J188" i="4"/>
  <c r="J172" i="4"/>
  <c r="BK159" i="4"/>
  <c r="J147" i="4"/>
  <c r="J146" i="4"/>
  <c r="BK136" i="4"/>
  <c r="BK129" i="4"/>
  <c r="J502" i="4"/>
  <c r="BK499" i="4"/>
  <c r="BK474" i="4"/>
  <c r="BK472" i="4"/>
  <c r="J405" i="4"/>
  <c r="BK387" i="4"/>
  <c r="J384" i="4"/>
  <c r="BK367" i="4"/>
  <c r="BK342" i="4"/>
  <c r="BK331" i="4"/>
  <c r="BK311" i="4"/>
  <c r="BK284" i="4"/>
  <c r="BK278" i="4"/>
  <c r="BK270" i="4"/>
  <c r="J268" i="4"/>
  <c r="BK264" i="4"/>
  <c r="BK247" i="4"/>
  <c r="J232" i="4"/>
  <c r="J224" i="4"/>
  <c r="BK220" i="4"/>
  <c r="J207" i="4"/>
  <c r="BK182" i="4"/>
  <c r="BK176" i="4"/>
  <c r="BK170" i="4"/>
  <c r="BK157" i="4"/>
  <c r="BK144" i="4"/>
  <c r="J132" i="4"/>
  <c r="J129" i="4"/>
  <c r="J496" i="4"/>
  <c r="BK486" i="4"/>
  <c r="BK480" i="4"/>
  <c r="J474" i="4"/>
  <c r="BK470" i="4"/>
  <c r="BK464" i="4"/>
  <c r="BK459" i="4"/>
  <c r="BK447" i="4"/>
  <c r="BK440" i="4"/>
  <c r="J429" i="4"/>
  <c r="BK415" i="4"/>
  <c r="J387" i="4"/>
  <c r="J385" i="4"/>
  <c r="J383" i="4"/>
  <c r="J375" i="4"/>
  <c r="J366" i="4"/>
  <c r="BK322" i="4"/>
  <c r="J311" i="4"/>
  <c r="J307" i="4"/>
  <c r="BK306" i="4"/>
  <c r="BK299" i="4"/>
  <c r="J278" i="4"/>
  <c r="J264" i="4"/>
  <c r="BK256" i="4"/>
  <c r="J246" i="4"/>
  <c r="J234" i="4"/>
  <c r="BK230" i="4"/>
  <c r="J220" i="4"/>
  <c r="BK216" i="4"/>
  <c r="J197" i="4"/>
  <c r="BK178" i="4"/>
  <c r="J176" i="4"/>
  <c r="J173" i="4"/>
  <c r="J157" i="4"/>
  <c r="J142" i="4"/>
  <c r="J138" i="4"/>
  <c r="BK130" i="4"/>
  <c r="J499" i="4"/>
  <c r="J492" i="4"/>
  <c r="BK478" i="4"/>
  <c r="J477" i="4"/>
  <c r="BK468" i="4"/>
  <c r="BK465" i="4"/>
  <c r="BK450" i="4"/>
  <c r="BK429" i="4"/>
  <c r="J417" i="4"/>
  <c r="J413" i="4"/>
  <c r="BK400" i="4"/>
  <c r="BK388" i="4"/>
  <c r="J382" i="4"/>
  <c r="BK375" i="4"/>
  <c r="BK347" i="4"/>
  <c r="BK334" i="4"/>
  <c r="J333" i="4"/>
  <c r="J322" i="4"/>
  <c r="BK290" i="4"/>
  <c r="BK281" i="4"/>
  <c r="BK262" i="4"/>
  <c r="J256" i="4"/>
  <c r="BK234" i="4"/>
  <c r="J226" i="4"/>
  <c r="J222" i="4"/>
  <c r="J209" i="4"/>
  <c r="BK197" i="4"/>
  <c r="J195" i="4"/>
  <c r="J182" i="4"/>
  <c r="BK172" i="4"/>
  <c r="J144" i="4"/>
  <c r="BK164" i="5"/>
  <c r="BK157" i="5"/>
  <c r="J154" i="5"/>
  <c r="BK150" i="5"/>
  <c r="BK148" i="5"/>
  <c r="J142" i="5"/>
  <c r="BK140" i="5"/>
  <c r="BK137" i="5"/>
  <c r="BK135" i="5"/>
  <c r="BK133" i="5"/>
  <c r="J131" i="5"/>
  <c r="BK128" i="5"/>
  <c r="J126" i="5"/>
  <c r="BK167" i="5"/>
  <c r="J161" i="5"/>
  <c r="J160" i="5"/>
  <c r="J157" i="5"/>
  <c r="BK155" i="5"/>
  <c r="J152" i="5"/>
  <c r="J146" i="5"/>
  <c r="BK142" i="5"/>
  <c r="J137" i="5"/>
  <c r="BK131" i="5"/>
  <c r="J127" i="5"/>
  <c r="BK165" i="5"/>
  <c r="J163" i="5"/>
  <c r="BK158" i="5"/>
  <c r="J151" i="5"/>
  <c r="J150" i="5"/>
  <c r="BK146" i="5"/>
  <c r="J144" i="5"/>
  <c r="J135" i="5"/>
  <c r="BK132" i="5"/>
  <c r="J128" i="5"/>
  <c r="BK123" i="5"/>
  <c r="J165" i="5"/>
  <c r="BK156" i="5"/>
  <c r="BK151" i="5"/>
  <c r="BK147" i="5"/>
  <c r="J140" i="5"/>
  <c r="BK138" i="5"/>
  <c r="J130" i="5"/>
  <c r="J125" i="5"/>
  <c r="J123" i="5"/>
  <c r="BK247" i="6"/>
  <c r="BK241" i="6"/>
  <c r="J233" i="6"/>
  <c r="BK223" i="6"/>
  <c r="BK221" i="6"/>
  <c r="BK220" i="6"/>
  <c r="BK217" i="6"/>
  <c r="BK203" i="6"/>
  <c r="J200" i="6"/>
  <c r="BK186" i="6"/>
  <c r="J184" i="6"/>
  <c r="BK178" i="6"/>
  <c r="J176" i="6"/>
  <c r="BK173" i="6"/>
  <c r="J170" i="6"/>
  <c r="BK165" i="6"/>
  <c r="J163" i="6"/>
  <c r="J157" i="6"/>
  <c r="BK151" i="6"/>
  <c r="BK149" i="6"/>
  <c r="J143" i="6"/>
  <c r="J139" i="6"/>
  <c r="BK249" i="6"/>
  <c r="J246" i="6"/>
  <c r="J242" i="6"/>
  <c r="J236" i="6"/>
  <c r="BK234" i="6"/>
  <c r="BK231" i="6"/>
  <c r="J228" i="6"/>
  <c r="BK226" i="6"/>
  <c r="J223" i="6"/>
  <c r="J221" i="6"/>
  <c r="J219" i="6"/>
  <c r="J211" i="6"/>
  <c r="BK208" i="6"/>
  <c r="BK205" i="6"/>
  <c r="BK198" i="6"/>
  <c r="J196" i="6"/>
  <c r="J191" i="6"/>
  <c r="BK185" i="6"/>
  <c r="BK180" i="6"/>
  <c r="J177" i="6"/>
  <c r="BK176" i="6"/>
  <c r="BK164" i="6"/>
  <c r="J161" i="6"/>
  <c r="BK159" i="6"/>
  <c r="BK154" i="6"/>
  <c r="BK142" i="6"/>
  <c r="J253" i="6"/>
  <c r="J247" i="6"/>
  <c r="BK245" i="6"/>
  <c r="BK240" i="6"/>
  <c r="J234" i="6"/>
  <c r="J229" i="6"/>
  <c r="BK224" i="6"/>
  <c r="BK215" i="6"/>
  <c r="J210" i="6"/>
  <c r="J203" i="6"/>
  <c r="BK201" i="6"/>
  <c r="J192" i="6"/>
  <c r="J187" i="6"/>
  <c r="J183" i="6"/>
  <c r="J180" i="6"/>
  <c r="BK167" i="6"/>
  <c r="BK163" i="6"/>
  <c r="BK157" i="6"/>
  <c r="BK155" i="6"/>
  <c r="BK152" i="6"/>
  <c r="J151" i="6"/>
  <c r="J147" i="6"/>
  <c r="J145" i="6"/>
  <c r="BK141" i="6"/>
  <c r="BK139" i="6"/>
  <c r="J255" i="6"/>
  <c r="J248" i="6"/>
  <c r="J243" i="6"/>
  <c r="BK239" i="6"/>
  <c r="BK237" i="6"/>
  <c r="BK235" i="6"/>
  <c r="J226" i="6"/>
  <c r="BK219" i="6"/>
  <c r="BK216" i="6"/>
  <c r="BK214" i="6"/>
  <c r="BK211" i="6"/>
  <c r="J209" i="6"/>
  <c r="J201" i="6"/>
  <c r="J199" i="6"/>
  <c r="J193" i="6"/>
  <c r="BK187" i="6"/>
  <c r="BK184" i="6"/>
  <c r="J181" i="6"/>
  <c r="BK170" i="6"/>
  <c r="J165" i="6"/>
  <c r="J159" i="6"/>
  <c r="J156" i="6"/>
  <c r="J153" i="6"/>
  <c r="BK147" i="6"/>
  <c r="BK144" i="6"/>
  <c r="J140" i="6"/>
  <c r="J181" i="7"/>
  <c r="BK176" i="7"/>
  <c r="J172" i="7"/>
  <c r="BK163" i="7"/>
  <c r="BK160" i="7"/>
  <c r="J152" i="7"/>
  <c r="BK148" i="7"/>
  <c r="J146" i="7"/>
  <c r="BK139" i="7"/>
  <c r="J136" i="7"/>
  <c r="BK132" i="7"/>
  <c r="BK183" i="7"/>
  <c r="BK181" i="7"/>
  <c r="J177" i="7"/>
  <c r="J168" i="7"/>
  <c r="J166" i="7"/>
  <c r="J163" i="7"/>
  <c r="J159" i="7"/>
  <c r="J156" i="7"/>
  <c r="J153" i="7"/>
  <c r="J148" i="7"/>
  <c r="BK142" i="7"/>
  <c r="J140" i="7"/>
  <c r="BK137" i="7"/>
  <c r="BK135" i="7"/>
  <c r="J133" i="7"/>
  <c r="J183" i="7"/>
  <c r="BK178" i="7"/>
  <c r="J176" i="7"/>
  <c r="J174" i="7"/>
  <c r="BK166" i="7"/>
  <c r="BK157" i="7"/>
  <c r="J151" i="7"/>
  <c r="BK146" i="7"/>
  <c r="J143" i="7"/>
  <c r="BK141" i="7"/>
  <c r="J138" i="7"/>
  <c r="BK186" i="7"/>
  <c r="J175" i="7"/>
  <c r="BK170" i="7"/>
  <c r="J167" i="7"/>
  <c r="BK159" i="7"/>
  <c r="J157" i="7"/>
  <c r="J155" i="7"/>
  <c r="BK151" i="7"/>
  <c r="J147" i="7"/>
  <c r="BK143" i="7"/>
  <c r="BK133" i="7"/>
  <c r="J132" i="7"/>
  <c r="BK192" i="8"/>
  <c r="BK188" i="8"/>
  <c r="BK186" i="8"/>
  <c r="BK184" i="8"/>
  <c r="BK178" i="8"/>
  <c r="J169" i="8"/>
  <c r="J163" i="8"/>
  <c r="BK161" i="8"/>
  <c r="J168" i="8"/>
  <c r="BK164" i="8"/>
  <c r="BK157" i="8"/>
  <c r="J155" i="8"/>
  <c r="BK151" i="8"/>
  <c r="BK149" i="8"/>
  <c r="J144" i="8"/>
  <c r="J143" i="8"/>
  <c r="BK139" i="8"/>
  <c r="J136" i="8"/>
  <c r="BK128" i="8"/>
  <c r="J126" i="8"/>
  <c r="BK189" i="8"/>
  <c r="BK183" i="8"/>
  <c r="J180" i="8"/>
  <c r="J178" i="8"/>
  <c r="BK176" i="8"/>
  <c r="J174" i="8"/>
  <c r="BK169" i="8"/>
  <c r="BK166" i="8"/>
  <c r="J164" i="8"/>
  <c r="BK160" i="8"/>
  <c r="BK155" i="8"/>
  <c r="BK153" i="8"/>
  <c r="J146" i="8"/>
  <c r="BK144" i="8"/>
  <c r="BK140" i="8"/>
  <c r="J132" i="8"/>
  <c r="J192" i="8"/>
  <c r="J190" i="8"/>
  <c r="J188" i="8"/>
  <c r="J185" i="8"/>
  <c r="J179" i="8"/>
  <c r="J176" i="8"/>
  <c r="BK174" i="8"/>
  <c r="BK172" i="8"/>
  <c r="J170" i="8"/>
  <c r="J162" i="8"/>
  <c r="J159" i="8"/>
  <c r="J156" i="8"/>
  <c r="J150" i="8"/>
  <c r="BK148" i="8"/>
  <c r="BK146" i="8"/>
  <c r="BK141" i="8"/>
  <c r="BK137" i="8"/>
  <c r="J134" i="8"/>
  <c r="J129" i="8"/>
  <c r="BK126" i="8"/>
  <c r="BK164" i="9"/>
  <c r="J159" i="9"/>
  <c r="BK156" i="9"/>
  <c r="J154" i="9"/>
  <c r="BK148" i="9"/>
  <c r="J145" i="9"/>
  <c r="BK138" i="9"/>
  <c r="J134" i="9"/>
  <c r="BK130" i="9"/>
  <c r="J164" i="9"/>
  <c r="J162" i="9"/>
  <c r="BK160" i="9"/>
  <c r="J158" i="9"/>
  <c r="J155" i="9"/>
  <c r="J149" i="9"/>
  <c r="BK146" i="9"/>
  <c r="BK143" i="9"/>
  <c r="BK139" i="9"/>
  <c r="BK137" i="9"/>
  <c r="BK132" i="9"/>
  <c r="J129" i="9"/>
  <c r="BK128" i="9"/>
  <c r="BK158" i="9"/>
  <c r="J152" i="9"/>
  <c r="J142" i="9"/>
  <c r="BK136" i="9"/>
  <c r="BK134" i="9"/>
  <c r="J132" i="9"/>
  <c r="J160" i="9"/>
  <c r="BK154" i="9"/>
  <c r="J151" i="9"/>
  <c r="J148" i="9"/>
  <c r="BK145" i="9"/>
  <c r="BK142" i="9"/>
  <c r="J136" i="9"/>
  <c r="J128" i="9"/>
  <c r="BK133" i="10"/>
  <c r="J128" i="10"/>
  <c r="BK126" i="10"/>
  <c r="J129" i="10"/>
  <c r="J177" i="11"/>
  <c r="J172" i="11"/>
  <c r="J170" i="11"/>
  <c r="BK164" i="11"/>
  <c r="J162" i="11"/>
  <c r="BK158" i="11"/>
  <c r="BK155" i="11"/>
  <c r="J147" i="11"/>
  <c r="J143" i="11"/>
  <c r="J137" i="11"/>
  <c r="J133" i="11"/>
  <c r="BK130" i="11"/>
  <c r="J178" i="11"/>
  <c r="BK170" i="11"/>
  <c r="J165" i="11"/>
  <c r="BK160" i="11"/>
  <c r="J159" i="11"/>
  <c r="BK149" i="11"/>
  <c r="BK148" i="11"/>
  <c r="BK145" i="11"/>
  <c r="BK137" i="11"/>
  <c r="BK131" i="11"/>
  <c r="BK128" i="11"/>
  <c r="BK177" i="11"/>
  <c r="BK175" i="11"/>
  <c r="BK172" i="11"/>
  <c r="BK168" i="11"/>
  <c r="J164" i="11"/>
  <c r="J160" i="11"/>
  <c r="BK156" i="11"/>
  <c r="J152" i="11"/>
  <c r="J150" i="11"/>
  <c r="J145" i="11"/>
  <c r="BK143" i="11"/>
  <c r="J140" i="11"/>
  <c r="BK132" i="11"/>
  <c r="BK182" i="11"/>
  <c r="J180" i="11"/>
  <c r="J175" i="11"/>
  <c r="J168" i="11"/>
  <c r="J166" i="11"/>
  <c r="BK162" i="11"/>
  <c r="J154" i="11"/>
  <c r="BK152" i="11"/>
  <c r="J151" i="11"/>
  <c r="J149" i="11"/>
  <c r="J146" i="11"/>
  <c r="BK140" i="11"/>
  <c r="BK129" i="11"/>
  <c r="J173" i="12"/>
  <c r="J169" i="12"/>
  <c r="BK164" i="12"/>
  <c r="BK162" i="12"/>
  <c r="J158" i="12"/>
  <c r="BK155" i="12"/>
  <c r="BK150" i="12"/>
  <c r="J140" i="12"/>
  <c r="BK128" i="12"/>
  <c r="J180" i="12"/>
  <c r="J177" i="12"/>
  <c r="J164" i="12"/>
  <c r="BK148" i="12"/>
  <c r="BK145" i="12"/>
  <c r="BK132" i="12"/>
  <c r="BK163" i="12"/>
  <c r="BK158" i="12"/>
  <c r="J155" i="12"/>
  <c r="J146" i="12"/>
  <c r="BK140" i="12"/>
  <c r="J136" i="12"/>
  <c r="BK176" i="12"/>
  <c r="J162" i="12"/>
  <c r="J150" i="12"/>
  <c r="J145" i="12"/>
  <c r="J141" i="12"/>
  <c r="J132" i="12"/>
  <c r="J135" i="13"/>
  <c r="BK133" i="13"/>
  <c r="BK131" i="13"/>
  <c r="BK128" i="13"/>
  <c r="J124" i="13"/>
  <c r="J122" i="13"/>
  <c r="BK140" i="13"/>
  <c r="J130" i="13"/>
  <c r="J128" i="13"/>
  <c r="J125" i="13"/>
  <c r="BK121" i="13"/>
  <c r="BK139" i="13"/>
  <c r="J131" i="13"/>
  <c r="J129" i="13"/>
  <c r="BK124" i="13"/>
  <c r="J139" i="13"/>
  <c r="J137" i="13"/>
  <c r="BK135" i="13"/>
  <c r="J132" i="13"/>
  <c r="J126" i="13"/>
  <c r="BK165" i="14"/>
  <c r="BK155" i="14"/>
  <c r="J149" i="14"/>
  <c r="J141" i="14"/>
  <c r="J131" i="14"/>
  <c r="BK171" i="14"/>
  <c r="BK168" i="14"/>
  <c r="J165" i="14"/>
  <c r="BK149" i="14"/>
  <c r="J144" i="14"/>
  <c r="J140" i="14"/>
  <c r="BK131" i="14"/>
  <c r="BK175" i="14"/>
  <c r="J168" i="14"/>
  <c r="BK157" i="14"/>
  <c r="J136" i="14"/>
  <c r="BK134" i="14"/>
  <c r="BK129" i="14"/>
  <c r="J175" i="14"/>
  <c r="J170" i="14"/>
  <c r="J159" i="14"/>
  <c r="J155" i="14"/>
  <c r="BK147" i="14"/>
  <c r="BK140" i="14"/>
  <c r="BK136" i="14"/>
  <c r="J129" i="14"/>
  <c r="BK378" i="2"/>
  <c r="J369" i="2"/>
  <c r="BK367" i="2"/>
  <c r="BK361" i="2"/>
  <c r="BK354" i="2"/>
  <c r="BK351" i="2"/>
  <c r="BK307" i="2"/>
  <c r="BK303" i="2"/>
  <c r="J244" i="2"/>
  <c r="J225" i="2"/>
  <c r="J222" i="2"/>
  <c r="BK210" i="2"/>
  <c r="J189" i="2"/>
  <c r="J178" i="2"/>
  <c r="BK148" i="2"/>
  <c r="J128" i="2"/>
  <c r="BK376" i="2"/>
  <c r="J370" i="2"/>
  <c r="J357" i="2"/>
  <c r="J333" i="2"/>
  <c r="J298" i="2"/>
  <c r="J277" i="2"/>
  <c r="J262" i="2"/>
  <c r="BK248" i="2"/>
  <c r="J237" i="2"/>
  <c r="BK225" i="2"/>
  <c r="J210" i="2"/>
  <c r="BK189" i="2"/>
  <c r="BK180" i="2"/>
  <c r="BK172" i="2"/>
  <c r="J131" i="2"/>
  <c r="BK128" i="2"/>
  <c r="J378" i="2"/>
  <c r="BK375" i="2"/>
  <c r="BK373" i="2"/>
  <c r="BK370" i="2"/>
  <c r="J367" i="2"/>
  <c r="BK366" i="2"/>
  <c r="J363" i="2"/>
  <c r="BK359" i="2"/>
  <c r="J350" i="2"/>
  <c r="BK277" i="2"/>
  <c r="J266" i="2"/>
  <c r="BK237" i="2"/>
  <c r="BK217" i="2"/>
  <c r="J205" i="2"/>
  <c r="BK198" i="2"/>
  <c r="BK193" i="2"/>
  <c r="J172" i="2"/>
  <c r="BK144" i="2"/>
  <c r="J135" i="2"/>
  <c r="BK131" i="2"/>
  <c r="BK380" i="2"/>
  <c r="J379" i="2"/>
  <c r="J372" i="2"/>
  <c r="J355" i="2"/>
  <c r="J351" i="2"/>
  <c r="J307" i="2"/>
  <c r="J299" i="2"/>
  <c r="BK285" i="2"/>
  <c r="BK262" i="2"/>
  <c r="J252" i="2"/>
  <c r="J223" i="2"/>
  <c r="J217" i="2"/>
  <c r="J202" i="2"/>
  <c r="J170" i="2"/>
  <c r="J153" i="2"/>
  <c r="J144" i="2"/>
  <c r="BK135" i="2"/>
  <c r="BK542" i="3"/>
  <c r="J538" i="3"/>
  <c r="BK532" i="3"/>
  <c r="J520" i="3"/>
  <c r="J504" i="3"/>
  <c r="BK498" i="3"/>
  <c r="J477" i="3"/>
  <c r="J467" i="3"/>
  <c r="J457" i="3"/>
  <c r="J449" i="3"/>
  <c r="BK443" i="3"/>
  <c r="BK432" i="3"/>
  <c r="J424" i="3"/>
  <c r="J413" i="3"/>
  <c r="J409" i="3"/>
  <c r="BK406" i="3"/>
  <c r="BK391" i="3"/>
  <c r="BK388" i="3"/>
  <c r="J380" i="3"/>
  <c r="BK377" i="3"/>
  <c r="J375" i="3"/>
  <c r="J366" i="3"/>
  <c r="BK345" i="3"/>
  <c r="BK333" i="3"/>
  <c r="BK323" i="3"/>
  <c r="J304" i="3"/>
  <c r="J288" i="3"/>
  <c r="BK287" i="3"/>
  <c r="J286" i="3"/>
  <c r="BK253" i="3"/>
  <c r="J250" i="3"/>
  <c r="BK247" i="3"/>
  <c r="BK245" i="3"/>
  <c r="J241" i="3"/>
  <c r="J235" i="3"/>
  <c r="BK189" i="3"/>
  <c r="BK170" i="3"/>
  <c r="J157" i="3"/>
  <c r="BK153" i="3"/>
  <c r="BK548" i="3"/>
  <c r="BK546" i="3"/>
  <c r="BK540" i="3"/>
  <c r="BK528" i="3"/>
  <c r="J522" i="3"/>
  <c r="BK514" i="3"/>
  <c r="J508" i="3"/>
  <c r="BK500" i="3"/>
  <c r="BK490" i="3"/>
  <c r="BK484" i="3"/>
  <c r="BK475" i="3"/>
  <c r="J471" i="3"/>
  <c r="BK465" i="3"/>
  <c r="BK462" i="3"/>
  <c r="BK459" i="3"/>
  <c r="BK452" i="3"/>
  <c r="BK446" i="3"/>
  <c r="J443" i="3"/>
  <c r="BK436" i="3"/>
  <c r="BK433" i="3"/>
  <c r="BK418" i="3"/>
  <c r="J412" i="3"/>
  <c r="J406" i="3"/>
  <c r="BK398" i="3"/>
  <c r="J394" i="3"/>
  <c r="BK389" i="3"/>
  <c r="J385" i="3"/>
  <c r="J377" i="3"/>
  <c r="J360" i="3"/>
  <c r="J345" i="3"/>
  <c r="BK328" i="3"/>
  <c r="BK325" i="3"/>
  <c r="J296" i="3"/>
  <c r="BK272" i="3"/>
  <c r="J254" i="3"/>
  <c r="J252" i="3"/>
  <c r="BK250" i="3"/>
  <c r="BK243" i="3"/>
  <c r="BK235" i="3"/>
  <c r="BK226" i="3"/>
  <c r="BK213" i="3"/>
  <c r="BK211" i="3"/>
  <c r="BK205" i="3"/>
  <c r="BK187" i="3"/>
  <c r="BK174" i="3"/>
  <c r="BK167" i="3"/>
  <c r="BK150" i="3"/>
  <c r="BK538" i="3"/>
  <c r="J532" i="3"/>
  <c r="J526" i="3"/>
  <c r="J518" i="3"/>
  <c r="J514" i="3"/>
  <c r="BK508" i="3"/>
  <c r="J500" i="3"/>
  <c r="BK492" i="3"/>
  <c r="J486" i="3"/>
  <c r="BK481" i="3"/>
  <c r="BK477" i="3"/>
  <c r="BK474" i="3"/>
  <c r="J469" i="3"/>
  <c r="J462" i="3"/>
  <c r="BK457" i="3"/>
  <c r="J454" i="3"/>
  <c r="J452" i="3"/>
  <c r="J440" i="3"/>
  <c r="BK435" i="3"/>
  <c r="J432" i="3"/>
  <c r="J428" i="3"/>
  <c r="BK422" i="3"/>
  <c r="BK416" i="3"/>
  <c r="BK413" i="3"/>
  <c r="J407" i="3"/>
  <c r="J398" i="3"/>
  <c r="J386" i="3"/>
  <c r="J379" i="3"/>
  <c r="J374" i="3"/>
  <c r="J359" i="3"/>
  <c r="BK357" i="3"/>
  <c r="J340" i="3"/>
  <c r="J333" i="3"/>
  <c r="BK304" i="3"/>
  <c r="BK296" i="3"/>
  <c r="J272" i="3"/>
  <c r="J251" i="3"/>
  <c r="BK241" i="3"/>
  <c r="J220" i="3"/>
  <c r="J211" i="3"/>
  <c r="J205" i="3"/>
  <c r="BK195" i="3"/>
  <c r="BK175" i="3"/>
  <c r="J167" i="3"/>
  <c r="BK151" i="3"/>
  <c r="J534" i="3"/>
  <c r="BK526" i="3"/>
  <c r="BK522" i="3"/>
  <c r="BK510" i="3"/>
  <c r="BK504" i="3"/>
  <c r="J502" i="3"/>
  <c r="J492" i="3"/>
  <c r="BK486" i="3"/>
  <c r="J472" i="3"/>
  <c r="J465" i="3"/>
  <c r="BK456" i="3"/>
  <c r="BK454" i="3"/>
  <c r="BK449" i="3"/>
  <c r="J429" i="3"/>
  <c r="BK428" i="3"/>
  <c r="BK424" i="3"/>
  <c r="J418" i="3"/>
  <c r="BK409" i="3"/>
  <c r="J402" i="3"/>
  <c r="BK394" i="3"/>
  <c r="BK385" i="3"/>
  <c r="BK374" i="3"/>
  <c r="BK367" i="3"/>
  <c r="J365" i="3"/>
  <c r="BK359" i="3"/>
  <c r="J357" i="3"/>
  <c r="J348" i="3"/>
  <c r="J326" i="3"/>
  <c r="J318" i="3"/>
  <c r="BK289" i="3"/>
  <c r="BK286" i="3"/>
  <c r="BK271" i="3"/>
  <c r="J247" i="3"/>
  <c r="BK236" i="3"/>
  <c r="BK220" i="3"/>
  <c r="J213" i="3"/>
  <c r="J201" i="3"/>
  <c r="J195" i="3"/>
  <c r="J187" i="3"/>
  <c r="J171" i="3"/>
  <c r="J151" i="3"/>
  <c r="BK498" i="4"/>
  <c r="J484" i="4"/>
  <c r="J480" i="4"/>
  <c r="J470" i="4"/>
  <c r="BK466" i="4"/>
  <c r="J459" i="4"/>
  <c r="BK452" i="4"/>
  <c r="BK442" i="4"/>
  <c r="J427" i="4"/>
  <c r="BK424" i="4"/>
  <c r="BK412" i="4"/>
  <c r="BK406" i="4"/>
  <c r="J400" i="4"/>
  <c r="J390" i="4"/>
  <c r="BK386" i="4"/>
  <c r="J381" i="4"/>
  <c r="BK373" i="4"/>
  <c r="BK349" i="4"/>
  <c r="J342" i="4"/>
  <c r="J338" i="4"/>
  <c r="BK333" i="4"/>
  <c r="BK321" i="4"/>
  <c r="J309" i="4"/>
  <c r="J306" i="4"/>
  <c r="J299" i="4"/>
  <c r="J290" i="4"/>
  <c r="J284" i="4"/>
  <c r="J270" i="4"/>
  <c r="J257" i="4"/>
  <c r="J218" i="4"/>
  <c r="BK212" i="4"/>
  <c r="BK209" i="4"/>
  <c r="BK195" i="4"/>
  <c r="BK173" i="4"/>
  <c r="J170" i="4"/>
  <c r="BK168" i="4"/>
  <c r="J148" i="4"/>
  <c r="BK140" i="4"/>
  <c r="BK138" i="4"/>
  <c r="BK132" i="4"/>
  <c r="BK504" i="4"/>
  <c r="J501" i="4"/>
  <c r="J478" i="4"/>
  <c r="J464" i="4"/>
  <c r="BK448" i="4"/>
  <c r="J447" i="4"/>
  <c r="BK439" i="4"/>
  <c r="J425" i="4"/>
  <c r="J412" i="4"/>
  <c r="J395" i="4"/>
  <c r="J386" i="4"/>
  <c r="J373" i="4"/>
  <c r="BK366" i="4"/>
  <c r="J340" i="4"/>
  <c r="J336" i="4"/>
  <c r="J313" i="4"/>
  <c r="BK310" i="4"/>
  <c r="J281" i="4"/>
  <c r="J272" i="4"/>
  <c r="BK266" i="4"/>
  <c r="J262" i="4"/>
  <c r="BK236" i="4"/>
  <c r="J230" i="4"/>
  <c r="BK222" i="4"/>
  <c r="J212" i="4"/>
  <c r="J196" i="4"/>
  <c r="J178" i="4"/>
  <c r="J174" i="4"/>
  <c r="J168" i="4"/>
  <c r="BK148" i="4"/>
  <c r="BK142" i="4"/>
  <c r="J130" i="4"/>
  <c r="BK501" i="4"/>
  <c r="BK492" i="4"/>
  <c r="J490" i="4"/>
  <c r="BK484" i="4"/>
  <c r="BK476" i="4"/>
  <c r="J472" i="4"/>
  <c r="J465" i="4"/>
  <c r="BK461" i="4"/>
  <c r="J452" i="4"/>
  <c r="J442" i="4"/>
  <c r="J439" i="4"/>
  <c r="BK427" i="4"/>
  <c r="BK413" i="4"/>
  <c r="BK411" i="4"/>
  <c r="BK384" i="4"/>
  <c r="BK382" i="4"/>
  <c r="BK374" i="4"/>
  <c r="BK330" i="4"/>
  <c r="J321" i="4"/>
  <c r="BK313" i="4"/>
  <c r="BK309" i="4"/>
  <c r="BK300" i="4"/>
  <c r="BK294" i="4"/>
  <c r="J292" i="4"/>
  <c r="J266" i="4"/>
  <c r="BK261" i="4"/>
  <c r="J247" i="4"/>
  <c r="J236" i="4"/>
  <c r="BK232" i="4"/>
  <c r="BK228" i="4"/>
  <c r="BK218" i="4"/>
  <c r="J214" i="4"/>
  <c r="J202" i="4"/>
  <c r="BK180" i="4"/>
  <c r="BK174" i="4"/>
  <c r="J159" i="4"/>
  <c r="BK146" i="4"/>
  <c r="J140" i="4"/>
  <c r="J136" i="4"/>
  <c r="J504" i="4"/>
  <c r="J498" i="4"/>
  <c r="BK490" i="4"/>
  <c r="BK482" i="4"/>
  <c r="J476" i="4"/>
  <c r="J466" i="4"/>
  <c r="J457" i="4"/>
  <c r="J448" i="4"/>
  <c r="J424" i="4"/>
  <c r="J415" i="4"/>
  <c r="J406" i="4"/>
  <c r="BK390" i="4"/>
  <c r="BK383" i="4"/>
  <c r="BK381" i="4"/>
  <c r="J349" i="4"/>
  <c r="BK338" i="4"/>
  <c r="BK336" i="4"/>
  <c r="J331" i="4"/>
  <c r="BK292" i="4"/>
  <c r="BK287" i="4"/>
  <c r="BK268" i="4"/>
  <c r="BK257" i="4"/>
  <c r="BK246" i="4"/>
  <c r="J228" i="4"/>
  <c r="BK224" i="4"/>
  <c r="J216" i="4"/>
  <c r="BK207" i="4"/>
  <c r="BK196" i="4"/>
  <c r="BK188" i="4"/>
  <c r="J180" i="4"/>
  <c r="BK147" i="4"/>
  <c r="BK169" i="5"/>
  <c r="BK161" i="5"/>
  <c r="J155" i="5"/>
  <c r="BK153" i="5"/>
  <c r="J149" i="5"/>
  <c r="J145" i="5"/>
  <c r="BK141" i="5"/>
  <c r="BK139" i="5"/>
  <c r="J136" i="5"/>
  <c r="BK134" i="5"/>
  <c r="J132" i="5"/>
  <c r="J129" i="5"/>
  <c r="BK127" i="5"/>
  <c r="BK124" i="5"/>
  <c r="BK163" i="5"/>
  <c r="J158" i="5"/>
  <c r="J156" i="5"/>
  <c r="BK154" i="5"/>
  <c r="J148" i="5"/>
  <c r="BK144" i="5"/>
  <c r="J143" i="5"/>
  <c r="J138" i="5"/>
  <c r="J134" i="5"/>
  <c r="BK130" i="5"/>
  <c r="J169" i="5"/>
  <c r="J164" i="5"/>
  <c r="BK160" i="5"/>
  <c r="J159" i="5"/>
  <c r="BK152" i="5"/>
  <c r="J147" i="5"/>
  <c r="BK145" i="5"/>
  <c r="J141" i="5"/>
  <c r="J133" i="5"/>
  <c r="BK129" i="5"/>
  <c r="BK125" i="5"/>
  <c r="J167" i="5"/>
  <c r="BK159" i="5"/>
  <c r="J153" i="5"/>
  <c r="BK149" i="5"/>
  <c r="BK143" i="5"/>
  <c r="J139" i="5"/>
  <c r="BK136" i="5"/>
  <c r="BK126" i="5"/>
  <c r="J124" i="5"/>
  <c r="BK253" i="6"/>
  <c r="BK242" i="6"/>
  <c r="J239" i="6"/>
  <c r="BK228" i="6"/>
  <c r="BK222" i="6"/>
  <c r="J216" i="6"/>
  <c r="BK202" i="6"/>
  <c r="J197" i="6"/>
  <c r="J188" i="6"/>
  <c r="J179" i="6"/>
  <c r="BK177" i="6"/>
  <c r="BK174" i="6"/>
  <c r="J171" i="6"/>
  <c r="J167" i="6"/>
  <c r="J164" i="6"/>
  <c r="J160" i="6"/>
  <c r="J155" i="6"/>
  <c r="BK150" i="6"/>
  <c r="BK145" i="6"/>
  <c r="J142" i="6"/>
  <c r="J251" i="6"/>
  <c r="BK248" i="6"/>
  <c r="J244" i="6"/>
  <c r="BK243" i="6"/>
  <c r="BK238" i="6"/>
  <c r="J235" i="6"/>
  <c r="BK233" i="6"/>
  <c r="BK229" i="6"/>
  <c r="BK227" i="6"/>
  <c r="J224" i="6"/>
  <c r="J222" i="6"/>
  <c r="J220" i="6"/>
  <c r="BK213" i="6"/>
  <c r="BK209" i="6"/>
  <c r="BK207" i="6"/>
  <c r="BK199" i="6"/>
  <c r="BK197" i="6"/>
  <c r="BK193" i="6"/>
  <c r="BK188" i="6"/>
  <c r="J182" i="6"/>
  <c r="BK179" i="6"/>
  <c r="J178" i="6"/>
  <c r="BK171" i="6"/>
  <c r="BK162" i="6"/>
  <c r="BK160" i="6"/>
  <c r="J158" i="6"/>
  <c r="J150" i="6"/>
  <c r="J141" i="6"/>
  <c r="J249" i="6"/>
  <c r="BK246" i="6"/>
  <c r="BK244" i="6"/>
  <c r="J241" i="6"/>
  <c r="J237" i="6"/>
  <c r="J231" i="6"/>
  <c r="J225" i="6"/>
  <c r="J214" i="6"/>
  <c r="J208" i="6"/>
  <c r="J205" i="6"/>
  <c r="J202" i="6"/>
  <c r="J198" i="6"/>
  <c r="BK191" i="6"/>
  <c r="J186" i="6"/>
  <c r="BK181" i="6"/>
  <c r="J174" i="6"/>
  <c r="J166" i="6"/>
  <c r="BK161" i="6"/>
  <c r="BK156" i="6"/>
  <c r="BK153" i="6"/>
  <c r="J149" i="6"/>
  <c r="BK146" i="6"/>
  <c r="J144" i="6"/>
  <c r="BK140" i="6"/>
  <c r="BK255" i="6"/>
  <c r="BK251" i="6"/>
  <c r="J245" i="6"/>
  <c r="J240" i="6"/>
  <c r="J238" i="6"/>
  <c r="BK236" i="6"/>
  <c r="J227" i="6"/>
  <c r="BK225" i="6"/>
  <c r="J217" i="6"/>
  <c r="J215" i="6"/>
  <c r="J213" i="6"/>
  <c r="BK210" i="6"/>
  <c r="J207" i="6"/>
  <c r="BK200" i="6"/>
  <c r="BK196" i="6"/>
  <c r="BK192" i="6"/>
  <c r="J185" i="6"/>
  <c r="BK183" i="6"/>
  <c r="BK182" i="6"/>
  <c r="J173" i="6"/>
  <c r="BK166" i="6"/>
  <c r="J162" i="6"/>
  <c r="BK158" i="6"/>
  <c r="J154" i="6"/>
  <c r="J152" i="6"/>
  <c r="J146" i="6"/>
  <c r="BK143" i="6"/>
  <c r="J186" i="7"/>
  <c r="J178" i="7"/>
  <c r="BK174" i="7"/>
  <c r="J169" i="7"/>
  <c r="J162" i="7"/>
  <c r="BK155" i="7"/>
  <c r="BK150" i="7"/>
  <c r="BK147" i="7"/>
  <c r="BK144" i="7"/>
  <c r="J137" i="7"/>
  <c r="J135" i="7"/>
  <c r="J185" i="7"/>
  <c r="BK182" i="7"/>
  <c r="BK179" i="7"/>
  <c r="BK169" i="7"/>
  <c r="BK167" i="7"/>
  <c r="BK164" i="7"/>
  <c r="BK162" i="7"/>
  <c r="BK158" i="7"/>
  <c r="J154" i="7"/>
  <c r="J149" i="7"/>
  <c r="J144" i="7"/>
  <c r="J141" i="7"/>
  <c r="BK138" i="7"/>
  <c r="BK136" i="7"/>
  <c r="BK134" i="7"/>
  <c r="BK185" i="7"/>
  <c r="J179" i="7"/>
  <c r="BK177" i="7"/>
  <c r="BK175" i="7"/>
  <c r="J170" i="7"/>
  <c r="J164" i="7"/>
  <c r="BK153" i="7"/>
  <c r="J150" i="7"/>
  <c r="BK145" i="7"/>
  <c r="J142" i="7"/>
  <c r="J139" i="7"/>
  <c r="J134" i="7"/>
  <c r="J182" i="7"/>
  <c r="BK172" i="7"/>
  <c r="BK168" i="7"/>
  <c r="J160" i="7"/>
  <c r="J158" i="7"/>
  <c r="BK156" i="7"/>
  <c r="BK154" i="7"/>
  <c r="BK152" i="7"/>
  <c r="BK149" i="7"/>
  <c r="J145" i="7"/>
  <c r="BK140" i="7"/>
  <c r="J193" i="8"/>
  <c r="J191" i="8"/>
  <c r="J187" i="8"/>
  <c r="BK185" i="8"/>
  <c r="J181" i="8"/>
  <c r="J172" i="8"/>
  <c r="J165" i="8"/>
  <c r="BK162" i="8"/>
  <c r="J160" i="8"/>
  <c r="BK158" i="8"/>
  <c r="J152" i="8"/>
  <c r="J151" i="8"/>
  <c r="J148" i="8"/>
  <c r="J147" i="8"/>
  <c r="J140" i="8"/>
  <c r="J139" i="8"/>
  <c r="J137" i="8"/>
  <c r="BK136" i="8"/>
  <c r="BK134" i="8"/>
  <c r="J133" i="8"/>
  <c r="BK132" i="8"/>
  <c r="BK131" i="8"/>
  <c r="BK130" i="8"/>
  <c r="BK129" i="8"/>
  <c r="J128" i="8"/>
  <c r="J125" i="8"/>
  <c r="J194" i="8"/>
  <c r="BK190" i="8"/>
  <c r="J186" i="8"/>
  <c r="J183" i="8"/>
  <c r="BK181" i="8"/>
  <c r="BK180" i="8"/>
  <c r="BK173" i="8"/>
  <c r="J171" i="8"/>
  <c r="BK167" i="8"/>
  <c r="BK159" i="8"/>
  <c r="BK156" i="8"/>
  <c r="J153" i="8"/>
  <c r="BK152" i="8"/>
  <c r="BK150" i="8"/>
  <c r="BK145" i="8"/>
  <c r="BK142" i="8"/>
  <c r="BK138" i="8"/>
  <c r="J135" i="8"/>
  <c r="J127" i="8"/>
  <c r="BK194" i="8"/>
  <c r="BK193" i="8"/>
  <c r="J184" i="8"/>
  <c r="J182" i="8"/>
  <c r="BK179" i="8"/>
  <c r="BK177" i="8"/>
  <c r="J175" i="8"/>
  <c r="BK170" i="8"/>
  <c r="BK168" i="8"/>
  <c r="BK165" i="8"/>
  <c r="BK163" i="8"/>
  <c r="J157" i="8"/>
  <c r="J154" i="8"/>
  <c r="J149" i="8"/>
  <c r="J145" i="8"/>
  <c r="J141" i="8"/>
  <c r="BK133" i="8"/>
  <c r="J130" i="8"/>
  <c r="BK191" i="8"/>
  <c r="J189" i="8"/>
  <c r="BK187" i="8"/>
  <c r="BK182" i="8"/>
  <c r="J177" i="8"/>
  <c r="BK175" i="8"/>
  <c r="J173" i="8"/>
  <c r="BK171" i="8"/>
  <c r="J167" i="8"/>
  <c r="J166" i="8"/>
  <c r="J161" i="8"/>
  <c r="J158" i="8"/>
  <c r="BK154" i="8"/>
  <c r="BK147" i="8"/>
  <c r="BK143" i="8"/>
  <c r="J142" i="8"/>
  <c r="J138" i="8"/>
  <c r="BK135" i="8"/>
  <c r="J131" i="8"/>
  <c r="BK127" i="8"/>
  <c r="BK125" i="8"/>
  <c r="J163" i="9"/>
  <c r="BK157" i="9"/>
  <c r="BK155" i="9"/>
  <c r="BK152" i="9"/>
  <c r="J147" i="9"/>
  <c r="J141" i="9"/>
  <c r="J140" i="9"/>
  <c r="J139" i="9"/>
  <c r="J135" i="9"/>
  <c r="J131" i="9"/>
  <c r="BK129" i="9"/>
  <c r="BK163" i="9"/>
  <c r="J161" i="9"/>
  <c r="BK159" i="9"/>
  <c r="J157" i="9"/>
  <c r="BK151" i="9"/>
  <c r="BK147" i="9"/>
  <c r="BK144" i="9"/>
  <c r="BK140" i="9"/>
  <c r="J138" i="9"/>
  <c r="BK133" i="9"/>
  <c r="BK131" i="9"/>
  <c r="J130" i="9"/>
  <c r="BK161" i="9"/>
  <c r="J153" i="9"/>
  <c r="J143" i="9"/>
  <c r="BK141" i="9"/>
  <c r="BK135" i="9"/>
  <c r="J133" i="9"/>
  <c r="BK162" i="9"/>
  <c r="J156" i="9"/>
  <c r="BK153" i="9"/>
  <c r="BK149" i="9"/>
  <c r="J146" i="9"/>
  <c r="J144" i="9"/>
  <c r="J137" i="9"/>
  <c r="J132" i="10"/>
  <c r="BK127" i="10"/>
  <c r="J133" i="10"/>
  <c r="BK128" i="10"/>
  <c r="BK132" i="10"/>
  <c r="J130" i="10"/>
  <c r="J127" i="10"/>
  <c r="J126" i="10"/>
  <c r="BK130" i="10"/>
  <c r="BK129" i="10"/>
  <c r="BK180" i="11"/>
  <c r="J179" i="11"/>
  <c r="BK176" i="11"/>
  <c r="BK174" i="11"/>
  <c r="BK171" i="11"/>
  <c r="BK166" i="11"/>
  <c r="J163" i="11"/>
  <c r="BK161" i="11"/>
  <c r="J157" i="11"/>
  <c r="BK154" i="11"/>
  <c r="BK144" i="11"/>
  <c r="BK139" i="11"/>
  <c r="BK135" i="11"/>
  <c r="J132" i="11"/>
  <c r="J182" i="11"/>
  <c r="J174" i="11"/>
  <c r="J169" i="11"/>
  <c r="J161" i="11"/>
  <c r="BK157" i="11"/>
  <c r="BK153" i="11"/>
  <c r="BK146" i="11"/>
  <c r="BK142" i="11"/>
  <c r="J141" i="11"/>
  <c r="J135" i="11"/>
  <c r="J130" i="11"/>
  <c r="BK179" i="11"/>
  <c r="BK178" i="11"/>
  <c r="J173" i="11"/>
  <c r="J171" i="11"/>
  <c r="J167" i="11"/>
  <c r="BK165" i="11"/>
  <c r="BK163" i="11"/>
  <c r="BK159" i="11"/>
  <c r="J155" i="11"/>
  <c r="BK151" i="11"/>
  <c r="J148" i="11"/>
  <c r="J144" i="11"/>
  <c r="BK141" i="11"/>
  <c r="BK133" i="11"/>
  <c r="J131" i="11"/>
  <c r="J129" i="11"/>
  <c r="J176" i="11"/>
  <c r="BK173" i="11"/>
  <c r="BK169" i="11"/>
  <c r="BK167" i="11"/>
  <c r="J158" i="11"/>
  <c r="J156" i="11"/>
  <c r="J153" i="11"/>
  <c r="BK150" i="11"/>
  <c r="BK147" i="11"/>
  <c r="J142" i="11"/>
  <c r="J139" i="11"/>
  <c r="J128" i="11"/>
  <c r="J171" i="12"/>
  <c r="BK166" i="12"/>
  <c r="BK165" i="12"/>
  <c r="J163" i="12"/>
  <c r="J160" i="12"/>
  <c r="BK157" i="12"/>
  <c r="J154" i="12"/>
  <c r="BK143" i="12"/>
  <c r="J130" i="12"/>
  <c r="BK182" i="12"/>
  <c r="J178" i="12"/>
  <c r="BK171" i="12"/>
  <c r="BK154" i="12"/>
  <c r="BK146" i="12"/>
  <c r="BK136" i="12"/>
  <c r="BK130" i="12"/>
  <c r="J182" i="12"/>
  <c r="BK180" i="12"/>
  <c r="BK178" i="12"/>
  <c r="BK177" i="12"/>
  <c r="J176" i="12"/>
  <c r="BK173" i="12"/>
  <c r="BK169" i="12"/>
  <c r="J166" i="12"/>
  <c r="BK160" i="12"/>
  <c r="J157" i="12"/>
  <c r="BK152" i="12"/>
  <c r="BK141" i="12"/>
  <c r="J138" i="12"/>
  <c r="J128" i="12"/>
  <c r="J165" i="12"/>
  <c r="J152" i="12"/>
  <c r="J148" i="12"/>
  <c r="J143" i="12"/>
  <c r="BK138" i="12"/>
  <c r="J136" i="13"/>
  <c r="BK134" i="13"/>
  <c r="BK132" i="13"/>
  <c r="BK125" i="13"/>
  <c r="BK123" i="13"/>
  <c r="J121" i="13"/>
  <c r="BK137" i="13"/>
  <c r="BK129" i="13"/>
  <c r="BK126" i="13"/>
  <c r="BK122" i="13"/>
  <c r="J140" i="13"/>
  <c r="J138" i="13"/>
  <c r="J134" i="13"/>
  <c r="BK130" i="13"/>
  <c r="J127" i="13"/>
  <c r="J123" i="13"/>
  <c r="BK138" i="13"/>
  <c r="BK136" i="13"/>
  <c r="J133" i="13"/>
  <c r="BK127" i="13"/>
  <c r="BK162" i="14"/>
  <c r="BK152" i="14"/>
  <c r="BK138" i="14"/>
  <c r="BK128" i="14"/>
  <c r="BK173" i="14"/>
  <c r="BK170" i="14"/>
  <c r="BK167" i="14"/>
  <c r="BK159" i="14"/>
  <c r="J147" i="14"/>
  <c r="J134" i="14"/>
  <c r="BK133" i="14"/>
  <c r="J171" i="14"/>
  <c r="J167" i="14"/>
  <c r="BK141" i="14"/>
  <c r="BK135" i="14"/>
  <c r="J133" i="14"/>
  <c r="J128" i="14"/>
  <c r="J173" i="14"/>
  <c r="J162" i="14"/>
  <c r="J157" i="14"/>
  <c r="J152" i="14"/>
  <c r="BK144" i="14"/>
  <c r="J138" i="14"/>
  <c r="J135" i="14"/>
  <c r="P127" i="2" l="1"/>
  <c r="T127" i="2"/>
  <c r="P132" i="2"/>
  <c r="T132" i="2"/>
  <c r="P157" i="2"/>
  <c r="R157" i="2"/>
  <c r="BK352" i="2"/>
  <c r="J352" i="2" s="1"/>
  <c r="J101" i="2" s="1"/>
  <c r="R352" i="2"/>
  <c r="BK365" i="2"/>
  <c r="J365" i="2"/>
  <c r="J104" i="2"/>
  <c r="R365" i="2"/>
  <c r="P368" i="2"/>
  <c r="R368" i="2"/>
  <c r="T149" i="3"/>
  <c r="R177" i="3"/>
  <c r="BK210" i="3"/>
  <c r="J210" i="3" s="1"/>
  <c r="J102" i="3" s="1"/>
  <c r="R233" i="3"/>
  <c r="R240" i="3"/>
  <c r="P249" i="3"/>
  <c r="BK285" i="3"/>
  <c r="J285" i="3" s="1"/>
  <c r="J108" i="3" s="1"/>
  <c r="R332" i="3"/>
  <c r="R320" i="3"/>
  <c r="R347" i="3"/>
  <c r="R344" i="3" s="1"/>
  <c r="T355" i="3"/>
  <c r="R364" i="3"/>
  <c r="R373" i="3"/>
  <c r="R387" i="3"/>
  <c r="BK411" i="3"/>
  <c r="J411" i="3"/>
  <c r="J118" i="3" s="1"/>
  <c r="T445" i="3"/>
  <c r="T423" i="3" s="1"/>
  <c r="T420" i="3" s="1"/>
  <c r="T419" i="3" s="1"/>
  <c r="P468" i="3"/>
  <c r="R483" i="3"/>
  <c r="R495" i="3"/>
  <c r="R499" i="3"/>
  <c r="BK128" i="4"/>
  <c r="R211" i="4"/>
  <c r="R139" i="4"/>
  <c r="BK235" i="4"/>
  <c r="J235" i="4" s="1"/>
  <c r="J101" i="4" s="1"/>
  <c r="BK346" i="4"/>
  <c r="J346" i="4" s="1"/>
  <c r="J102" i="4" s="1"/>
  <c r="P441" i="4"/>
  <c r="T463" i="4"/>
  <c r="T495" i="4"/>
  <c r="BK122" i="5"/>
  <c r="J122" i="5" s="1"/>
  <c r="J98" i="5" s="1"/>
  <c r="T162" i="5"/>
  <c r="P138" i="6"/>
  <c r="BK148" i="6"/>
  <c r="J148" i="6"/>
  <c r="J102" i="6" s="1"/>
  <c r="BK169" i="6"/>
  <c r="J169" i="6" s="1"/>
  <c r="J103" i="6" s="1"/>
  <c r="R172" i="6"/>
  <c r="P175" i="6"/>
  <c r="P190" i="6"/>
  <c r="R195" i="6"/>
  <c r="R204" i="6"/>
  <c r="R218" i="6"/>
  <c r="T230" i="6"/>
  <c r="T250" i="6"/>
  <c r="BK131" i="7"/>
  <c r="J131" i="7" s="1"/>
  <c r="J101" i="7" s="1"/>
  <c r="BK161" i="7"/>
  <c r="J161" i="7" s="1"/>
  <c r="J102" i="7" s="1"/>
  <c r="T161" i="7"/>
  <c r="T165" i="7"/>
  <c r="T171" i="7"/>
  <c r="T180" i="7"/>
  <c r="T184" i="7"/>
  <c r="BK124" i="8"/>
  <c r="J124" i="8" s="1"/>
  <c r="J100" i="8" s="1"/>
  <c r="T127" i="9"/>
  <c r="P150" i="9"/>
  <c r="T125" i="10"/>
  <c r="P131" i="10"/>
  <c r="BK127" i="11"/>
  <c r="J127" i="11"/>
  <c r="J100" i="11" s="1"/>
  <c r="R138" i="11"/>
  <c r="R127" i="12"/>
  <c r="T135" i="12"/>
  <c r="T142" i="12"/>
  <c r="R151" i="12"/>
  <c r="P159" i="12"/>
  <c r="P175" i="12"/>
  <c r="BK120" i="13"/>
  <c r="J120" i="13" s="1"/>
  <c r="J98" i="13" s="1"/>
  <c r="P127" i="14"/>
  <c r="BK146" i="14"/>
  <c r="J146" i="14" s="1"/>
  <c r="J100" i="14" s="1"/>
  <c r="P164" i="14"/>
  <c r="P169" i="14"/>
  <c r="P149" i="3"/>
  <c r="T177" i="3"/>
  <c r="R210" i="3"/>
  <c r="R209" i="3" s="1"/>
  <c r="BK233" i="3"/>
  <c r="J233" i="3" s="1"/>
  <c r="J103" i="3" s="1"/>
  <c r="P240" i="3"/>
  <c r="R249" i="3"/>
  <c r="R285" i="3"/>
  <c r="P332" i="3"/>
  <c r="P320" i="3" s="1"/>
  <c r="T347" i="3"/>
  <c r="P355" i="3"/>
  <c r="P364" i="3"/>
  <c r="P373" i="3"/>
  <c r="BK387" i="3"/>
  <c r="J387" i="3"/>
  <c r="J117" i="3" s="1"/>
  <c r="T411" i="3"/>
  <c r="P445" i="3"/>
  <c r="P423" i="3"/>
  <c r="P420" i="3" s="1"/>
  <c r="P419" i="3" s="1"/>
  <c r="R468" i="3"/>
  <c r="P483" i="3"/>
  <c r="P495" i="3"/>
  <c r="P499" i="3"/>
  <c r="R128" i="4"/>
  <c r="P211" i="4"/>
  <c r="P139" i="4" s="1"/>
  <c r="T235" i="4"/>
  <c r="R346" i="4"/>
  <c r="T441" i="4"/>
  <c r="R463" i="4"/>
  <c r="P495" i="4"/>
  <c r="P122" i="5"/>
  <c r="R162" i="5"/>
  <c r="BK138" i="6"/>
  <c r="J138" i="6" s="1"/>
  <c r="J101" i="6" s="1"/>
  <c r="T148" i="6"/>
  <c r="R169" i="6"/>
  <c r="P172" i="6"/>
  <c r="T175" i="6"/>
  <c r="T190" i="6"/>
  <c r="P195" i="6"/>
  <c r="T204" i="6"/>
  <c r="P218" i="6"/>
  <c r="P230" i="6"/>
  <c r="R250" i="6"/>
  <c r="P131" i="7"/>
  <c r="R161" i="7"/>
  <c r="R165" i="7"/>
  <c r="R171" i="7"/>
  <c r="P180" i="7"/>
  <c r="P184" i="7"/>
  <c r="P124" i="8"/>
  <c r="P123" i="8" s="1"/>
  <c r="P122" i="8" s="1"/>
  <c r="AU102" i="1" s="1"/>
  <c r="P127" i="9"/>
  <c r="P126" i="9" s="1"/>
  <c r="P125" i="9" s="1"/>
  <c r="P124" i="9" s="1"/>
  <c r="AU103" i="1" s="1"/>
  <c r="R150" i="9"/>
  <c r="P125" i="10"/>
  <c r="P124" i="10"/>
  <c r="P123" i="10"/>
  <c r="AU104" i="1" s="1"/>
  <c r="BK131" i="10"/>
  <c r="J131" i="10"/>
  <c r="J101" i="10"/>
  <c r="P127" i="11"/>
  <c r="T138" i="11"/>
  <c r="T127" i="12"/>
  <c r="P135" i="12"/>
  <c r="R142" i="12"/>
  <c r="BK151" i="12"/>
  <c r="J151" i="12" s="1"/>
  <c r="J102" i="12" s="1"/>
  <c r="T159" i="12"/>
  <c r="BK175" i="12"/>
  <c r="J175" i="12" s="1"/>
  <c r="J104" i="12" s="1"/>
  <c r="R120" i="13"/>
  <c r="R119" i="13" s="1"/>
  <c r="R118" i="13" s="1"/>
  <c r="T127" i="14"/>
  <c r="P146" i="14"/>
  <c r="R154" i="14"/>
  <c r="BK169" i="14"/>
  <c r="J169" i="14"/>
  <c r="J104" i="14" s="1"/>
  <c r="P172" i="14"/>
  <c r="BK149" i="3"/>
  <c r="J149" i="3"/>
  <c r="J98" i="3" s="1"/>
  <c r="BK177" i="3"/>
  <c r="J177" i="3" s="1"/>
  <c r="J99" i="3" s="1"/>
  <c r="P210" i="3"/>
  <c r="T233" i="3"/>
  <c r="BK240" i="3"/>
  <c r="J240" i="3"/>
  <c r="J104" i="3" s="1"/>
  <c r="BK249" i="3"/>
  <c r="P285" i="3"/>
  <c r="BK332" i="3"/>
  <c r="J332" i="3" s="1"/>
  <c r="J110" i="3" s="1"/>
  <c r="BK347" i="3"/>
  <c r="J347" i="3"/>
  <c r="J113" i="3" s="1"/>
  <c r="BK355" i="3"/>
  <c r="J355" i="3" s="1"/>
  <c r="J114" i="3" s="1"/>
  <c r="BK364" i="3"/>
  <c r="J364" i="3" s="1"/>
  <c r="J115" i="3" s="1"/>
  <c r="BK373" i="3"/>
  <c r="J373" i="3" s="1"/>
  <c r="J116" i="3" s="1"/>
  <c r="T387" i="3"/>
  <c r="R411" i="3"/>
  <c r="R445" i="3"/>
  <c r="R423" i="3" s="1"/>
  <c r="R420" i="3" s="1"/>
  <c r="R419" i="3" s="1"/>
  <c r="T468" i="3"/>
  <c r="T483" i="3"/>
  <c r="T495" i="3"/>
  <c r="BK499" i="3"/>
  <c r="J499" i="3" s="1"/>
  <c r="J127" i="3" s="1"/>
  <c r="T128" i="4"/>
  <c r="BK211" i="4"/>
  <c r="J211" i="4" s="1"/>
  <c r="J100" i="4" s="1"/>
  <c r="R235" i="4"/>
  <c r="P346" i="4"/>
  <c r="BK441" i="4"/>
  <c r="J441" i="4" s="1"/>
  <c r="J103" i="4" s="1"/>
  <c r="BK463" i="4"/>
  <c r="J463" i="4" s="1"/>
  <c r="J104" i="4" s="1"/>
  <c r="R495" i="4"/>
  <c r="R122" i="5"/>
  <c r="R121" i="5" s="1"/>
  <c r="R120" i="5" s="1"/>
  <c r="BK162" i="5"/>
  <c r="J162" i="5"/>
  <c r="J99" i="5" s="1"/>
  <c r="T138" i="6"/>
  <c r="R148" i="6"/>
  <c r="T169" i="6"/>
  <c r="T172" i="6"/>
  <c r="R175" i="6"/>
  <c r="R190" i="6"/>
  <c r="BK195" i="6"/>
  <c r="BK204" i="6"/>
  <c r="J204" i="6" s="1"/>
  <c r="J109" i="6" s="1"/>
  <c r="BK218" i="6"/>
  <c r="J218" i="6" s="1"/>
  <c r="J110" i="6" s="1"/>
  <c r="BK230" i="6"/>
  <c r="J230" i="6"/>
  <c r="J111" i="6" s="1"/>
  <c r="P250" i="6"/>
  <c r="T131" i="7"/>
  <c r="T130" i="7"/>
  <c r="T129" i="7" s="1"/>
  <c r="T128" i="7" s="1"/>
  <c r="BK165" i="7"/>
  <c r="J165" i="7"/>
  <c r="J103" i="7" s="1"/>
  <c r="BK171" i="7"/>
  <c r="J171" i="7"/>
  <c r="J104" i="7"/>
  <c r="BK180" i="7"/>
  <c r="J180" i="7" s="1"/>
  <c r="J105" i="7" s="1"/>
  <c r="BK184" i="7"/>
  <c r="J184" i="7" s="1"/>
  <c r="J106" i="7" s="1"/>
  <c r="R124" i="8"/>
  <c r="R123" i="8"/>
  <c r="R122" i="8" s="1"/>
  <c r="R127" i="9"/>
  <c r="R126" i="9"/>
  <c r="R125" i="9"/>
  <c r="R124" i="9" s="1"/>
  <c r="T150" i="9"/>
  <c r="R125" i="10"/>
  <c r="T131" i="10"/>
  <c r="R127" i="11"/>
  <c r="R126" i="11" s="1"/>
  <c r="R125" i="11" s="1"/>
  <c r="P138" i="11"/>
  <c r="BK127" i="12"/>
  <c r="J127" i="12" s="1"/>
  <c r="J98" i="12" s="1"/>
  <c r="R135" i="12"/>
  <c r="R134" i="12" s="1"/>
  <c r="BK142" i="12"/>
  <c r="J142" i="12"/>
  <c r="J101" i="12"/>
  <c r="P151" i="12"/>
  <c r="BK159" i="12"/>
  <c r="J159" i="12"/>
  <c r="J103" i="12"/>
  <c r="R175" i="12"/>
  <c r="P120" i="13"/>
  <c r="P119" i="13"/>
  <c r="P118" i="13"/>
  <c r="AU107" i="1" s="1"/>
  <c r="R127" i="14"/>
  <c r="R146" i="14"/>
  <c r="T146" i="14"/>
  <c r="P154" i="14"/>
  <c r="BK164" i="14"/>
  <c r="J164" i="14"/>
  <c r="J103" i="14"/>
  <c r="T164" i="14"/>
  <c r="R169" i="14"/>
  <c r="BK172" i="14"/>
  <c r="J172" i="14"/>
  <c r="J105" i="14" s="1"/>
  <c r="R172" i="14"/>
  <c r="BK127" i="2"/>
  <c r="J127" i="2"/>
  <c r="J98" i="2" s="1"/>
  <c r="R127" i="2"/>
  <c r="BK132" i="2"/>
  <c r="J132" i="2"/>
  <c r="J99" i="2" s="1"/>
  <c r="R132" i="2"/>
  <c r="BK157" i="2"/>
  <c r="J157" i="2"/>
  <c r="J100" i="2" s="1"/>
  <c r="T157" i="2"/>
  <c r="P352" i="2"/>
  <c r="T352" i="2"/>
  <c r="P365" i="2"/>
  <c r="P364" i="2"/>
  <c r="T365" i="2"/>
  <c r="BK368" i="2"/>
  <c r="J368" i="2" s="1"/>
  <c r="J105" i="2" s="1"/>
  <c r="T368" i="2"/>
  <c r="R149" i="3"/>
  <c r="P177" i="3"/>
  <c r="T210" i="3"/>
  <c r="P233" i="3"/>
  <c r="T240" i="3"/>
  <c r="T249" i="3"/>
  <c r="T285" i="3"/>
  <c r="T332" i="3"/>
  <c r="T320" i="3"/>
  <c r="P347" i="3"/>
  <c r="P344" i="3"/>
  <c r="R355" i="3"/>
  <c r="T364" i="3"/>
  <c r="T344" i="3" s="1"/>
  <c r="T373" i="3"/>
  <c r="P387" i="3"/>
  <c r="P411" i="3"/>
  <c r="BK445" i="3"/>
  <c r="J445" i="3" s="1"/>
  <c r="J123" i="3" s="1"/>
  <c r="BK468" i="3"/>
  <c r="J468" i="3"/>
  <c r="J124" i="3" s="1"/>
  <c r="BK483" i="3"/>
  <c r="J483" i="3" s="1"/>
  <c r="J125" i="3" s="1"/>
  <c r="BK495" i="3"/>
  <c r="J495" i="3"/>
  <c r="J126" i="3" s="1"/>
  <c r="T499" i="3"/>
  <c r="P128" i="4"/>
  <c r="T211" i="4"/>
  <c r="T139" i="4"/>
  <c r="P235" i="4"/>
  <c r="T346" i="4"/>
  <c r="R441" i="4"/>
  <c r="P463" i="4"/>
  <c r="BK495" i="4"/>
  <c r="J495" i="4" s="1"/>
  <c r="J105" i="4" s="1"/>
  <c r="T122" i="5"/>
  <c r="T121" i="5"/>
  <c r="T120" i="5" s="1"/>
  <c r="P162" i="5"/>
  <c r="R138" i="6"/>
  <c r="R137" i="6"/>
  <c r="P148" i="6"/>
  <c r="P169" i="6"/>
  <c r="BK172" i="6"/>
  <c r="J172" i="6"/>
  <c r="J104" i="6" s="1"/>
  <c r="BK175" i="6"/>
  <c r="J175" i="6"/>
  <c r="J105" i="6"/>
  <c r="BK190" i="6"/>
  <c r="J190" i="6"/>
  <c r="J106" i="6"/>
  <c r="T195" i="6"/>
  <c r="P204" i="6"/>
  <c r="T218" i="6"/>
  <c r="R230" i="6"/>
  <c r="BK250" i="6"/>
  <c r="J250" i="6" s="1"/>
  <c r="J112" i="6" s="1"/>
  <c r="R131" i="7"/>
  <c r="R130" i="7"/>
  <c r="R129" i="7" s="1"/>
  <c r="R128" i="7" s="1"/>
  <c r="P161" i="7"/>
  <c r="P165" i="7"/>
  <c r="P171" i="7"/>
  <c r="R180" i="7"/>
  <c r="R184" i="7"/>
  <c r="T124" i="8"/>
  <c r="T123" i="8" s="1"/>
  <c r="T122" i="8" s="1"/>
  <c r="BK127" i="9"/>
  <c r="J127" i="9"/>
  <c r="J101" i="9" s="1"/>
  <c r="BK150" i="9"/>
  <c r="J150" i="9"/>
  <c r="J102" i="9"/>
  <c r="BK125" i="10"/>
  <c r="BK124" i="10"/>
  <c r="BK123" i="10"/>
  <c r="J123" i="10"/>
  <c r="J98" i="10" s="1"/>
  <c r="R131" i="10"/>
  <c r="T127" i="11"/>
  <c r="T126" i="11"/>
  <c r="T125" i="11" s="1"/>
  <c r="BK138" i="11"/>
  <c r="J138" i="11"/>
  <c r="J102" i="11"/>
  <c r="P127" i="12"/>
  <c r="BK135" i="12"/>
  <c r="J135" i="12"/>
  <c r="J100" i="12"/>
  <c r="P142" i="12"/>
  <c r="T151" i="12"/>
  <c r="R159" i="12"/>
  <c r="T175" i="12"/>
  <c r="T120" i="13"/>
  <c r="T119" i="13"/>
  <c r="T118" i="13"/>
  <c r="BK127" i="14"/>
  <c r="J127" i="14" s="1"/>
  <c r="J98" i="14" s="1"/>
  <c r="BK154" i="14"/>
  <c r="J154" i="14"/>
  <c r="J101" i="14" s="1"/>
  <c r="T154" i="14"/>
  <c r="R164" i="14"/>
  <c r="T169" i="14"/>
  <c r="T172" i="14"/>
  <c r="BK417" i="3"/>
  <c r="J417" i="3"/>
  <c r="J119" i="3"/>
  <c r="BK136" i="11"/>
  <c r="J136" i="11"/>
  <c r="J101" i="11"/>
  <c r="BK161" i="14"/>
  <c r="J161" i="14" s="1"/>
  <c r="J102" i="14" s="1"/>
  <c r="BK344" i="3"/>
  <c r="J344" i="3"/>
  <c r="J112" i="3" s="1"/>
  <c r="BK181" i="12"/>
  <c r="J181" i="12"/>
  <c r="J105" i="12"/>
  <c r="BK339" i="3"/>
  <c r="J339" i="3"/>
  <c r="J111" i="3"/>
  <c r="BK168" i="5"/>
  <c r="J168" i="5" s="1"/>
  <c r="J100" i="5" s="1"/>
  <c r="BK254" i="6"/>
  <c r="J254" i="6"/>
  <c r="J113" i="6" s="1"/>
  <c r="BK362" i="2"/>
  <c r="J362" i="2"/>
  <c r="J102" i="2"/>
  <c r="BK423" i="3"/>
  <c r="J423" i="3"/>
  <c r="J122" i="3"/>
  <c r="BK139" i="4"/>
  <c r="J139" i="4" s="1"/>
  <c r="J99" i="4" s="1"/>
  <c r="BK503" i="4"/>
  <c r="J503" i="4"/>
  <c r="J106" i="4" s="1"/>
  <c r="BK181" i="11"/>
  <c r="J181" i="11"/>
  <c r="J103" i="11"/>
  <c r="BK143" i="14"/>
  <c r="J143" i="14"/>
  <c r="J99" i="14"/>
  <c r="E85" i="14"/>
  <c r="F92" i="14"/>
  <c r="BE131" i="14"/>
  <c r="BE147" i="14"/>
  <c r="BE157" i="14"/>
  <c r="BE165" i="14"/>
  <c r="BE167" i="14"/>
  <c r="BE171" i="14"/>
  <c r="J89" i="14"/>
  <c r="J92" i="14"/>
  <c r="BE138" i="14"/>
  <c r="BE149" i="14"/>
  <c r="BE152" i="14"/>
  <c r="BE159" i="14"/>
  <c r="BE162" i="14"/>
  <c r="BE128" i="14"/>
  <c r="BE135" i="14"/>
  <c r="BE136" i="14"/>
  <c r="BE155" i="14"/>
  <c r="BE173" i="14"/>
  <c r="BE175" i="14"/>
  <c r="BE129" i="14"/>
  <c r="BE133" i="14"/>
  <c r="BE134" i="14"/>
  <c r="BE140" i="14"/>
  <c r="BE141" i="14"/>
  <c r="BE144" i="14"/>
  <c r="BE168" i="14"/>
  <c r="BE170" i="14"/>
  <c r="J89" i="13"/>
  <c r="J92" i="13"/>
  <c r="BE121" i="13"/>
  <c r="BE123" i="13"/>
  <c r="BE124" i="13"/>
  <c r="BE128" i="13"/>
  <c r="BE129" i="13"/>
  <c r="BE130" i="13"/>
  <c r="BE140" i="13"/>
  <c r="E108" i="13"/>
  <c r="F115" i="13"/>
  <c r="BE122" i="13"/>
  <c r="BE125" i="13"/>
  <c r="BE132" i="13"/>
  <c r="BE135" i="13"/>
  <c r="BE136" i="13"/>
  <c r="BE127" i="13"/>
  <c r="BE131" i="13"/>
  <c r="BE133" i="13"/>
  <c r="BE134" i="13"/>
  <c r="BE138" i="13"/>
  <c r="BE126" i="13"/>
  <c r="BE137" i="13"/>
  <c r="BE139" i="13"/>
  <c r="J89" i="12"/>
  <c r="J92" i="12"/>
  <c r="F122" i="12"/>
  <c r="BE128" i="12"/>
  <c r="BE152" i="12"/>
  <c r="BE154" i="12"/>
  <c r="BE162" i="12"/>
  <c r="BE163" i="12"/>
  <c r="BE169" i="12"/>
  <c r="E115" i="12"/>
  <c r="BE130" i="12"/>
  <c r="BE143" i="12"/>
  <c r="BE148" i="12"/>
  <c r="BE166" i="12"/>
  <c r="BE182" i="12"/>
  <c r="BE138" i="12"/>
  <c r="BE140" i="12"/>
  <c r="BE141" i="12"/>
  <c r="BE150" i="12"/>
  <c r="BE155" i="12"/>
  <c r="BE157" i="12"/>
  <c r="BE158" i="12"/>
  <c r="BE160" i="12"/>
  <c r="BE178" i="12"/>
  <c r="BE132" i="12"/>
  <c r="BE136" i="12"/>
  <c r="BE145" i="12"/>
  <c r="BE146" i="12"/>
  <c r="BE164" i="12"/>
  <c r="BE165" i="12"/>
  <c r="BE171" i="12"/>
  <c r="BE173" i="12"/>
  <c r="BE176" i="12"/>
  <c r="BE177" i="12"/>
  <c r="BE180" i="12"/>
  <c r="J124" i="10"/>
  <c r="J99" i="10" s="1"/>
  <c r="E85" i="11"/>
  <c r="J91" i="11"/>
  <c r="F94" i="11"/>
  <c r="BE130" i="11"/>
  <c r="BE131" i="11"/>
  <c r="BE132" i="11"/>
  <c r="BE133" i="11"/>
  <c r="BE135" i="11"/>
  <c r="BE142" i="11"/>
  <c r="BE143" i="11"/>
  <c r="BE148" i="11"/>
  <c r="BE154" i="11"/>
  <c r="BE158" i="11"/>
  <c r="BE160" i="11"/>
  <c r="BE164" i="11"/>
  <c r="BE170" i="11"/>
  <c r="BE171" i="11"/>
  <c r="BE177" i="11"/>
  <c r="BE180" i="11"/>
  <c r="BE182" i="11"/>
  <c r="J125" i="10"/>
  <c r="J100" i="10"/>
  <c r="BE137" i="11"/>
  <c r="BE145" i="11"/>
  <c r="BE146" i="11"/>
  <c r="BE153" i="11"/>
  <c r="BE161" i="11"/>
  <c r="BE169" i="11"/>
  <c r="J94" i="11"/>
  <c r="BE139" i="11"/>
  <c r="BE140" i="11"/>
  <c r="BE147" i="11"/>
  <c r="BE150" i="11"/>
  <c r="BE155" i="11"/>
  <c r="BE157" i="11"/>
  <c r="BE162" i="11"/>
  <c r="BE163" i="11"/>
  <c r="BE165" i="11"/>
  <c r="BE166" i="11"/>
  <c r="BE172" i="11"/>
  <c r="BE173" i="11"/>
  <c r="BE174" i="11"/>
  <c r="BE175" i="11"/>
  <c r="BE176" i="11"/>
  <c r="BE178" i="11"/>
  <c r="BE179" i="11"/>
  <c r="BE128" i="11"/>
  <c r="BE129" i="11"/>
  <c r="BE141" i="11"/>
  <c r="BE144" i="11"/>
  <c r="BE149" i="11"/>
  <c r="BE151" i="11"/>
  <c r="BE152" i="11"/>
  <c r="BE156" i="11"/>
  <c r="BE159" i="11"/>
  <c r="BE167" i="11"/>
  <c r="BE168" i="11"/>
  <c r="J91" i="10"/>
  <c r="J94" i="10"/>
  <c r="BE128" i="10"/>
  <c r="F94" i="10"/>
  <c r="BE126" i="10"/>
  <c r="BE127" i="10"/>
  <c r="BE130" i="10"/>
  <c r="BE132" i="10"/>
  <c r="BE133" i="10"/>
  <c r="E85" i="10"/>
  <c r="BE129" i="10"/>
  <c r="F94" i="9"/>
  <c r="BE129" i="9"/>
  <c r="BE131" i="9"/>
  <c r="BE133" i="9"/>
  <c r="BE139" i="9"/>
  <c r="BE155" i="9"/>
  <c r="BE156" i="9"/>
  <c r="BE157" i="9"/>
  <c r="BE158" i="9"/>
  <c r="E85" i="9"/>
  <c r="BE128" i="9"/>
  <c r="BE130" i="9"/>
  <c r="BE137" i="9"/>
  <c r="BE142" i="9"/>
  <c r="BE146" i="9"/>
  <c r="BE148" i="9"/>
  <c r="BE153" i="9"/>
  <c r="BE159" i="9"/>
  <c r="BE162" i="9"/>
  <c r="J121" i="9"/>
  <c r="BE134" i="9"/>
  <c r="BE135" i="9"/>
  <c r="BE141" i="9"/>
  <c r="BE147" i="9"/>
  <c r="BE152" i="9"/>
  <c r="BE154" i="9"/>
  <c r="J91" i="9"/>
  <c r="BE132" i="9"/>
  <c r="BE136" i="9"/>
  <c r="BE138" i="9"/>
  <c r="BE140" i="9"/>
  <c r="BE143" i="9"/>
  <c r="BE144" i="9"/>
  <c r="BE145" i="9"/>
  <c r="BE149" i="9"/>
  <c r="BE151" i="9"/>
  <c r="BE160" i="9"/>
  <c r="BE161" i="9"/>
  <c r="BE163" i="9"/>
  <c r="BE164" i="9"/>
  <c r="J91" i="8"/>
  <c r="J94" i="8"/>
  <c r="BE132" i="8"/>
  <c r="BE139" i="8"/>
  <c r="BE151" i="8"/>
  <c r="BE152" i="8"/>
  <c r="BE155" i="8"/>
  <c r="BE159" i="8"/>
  <c r="BE164" i="8"/>
  <c r="BE178" i="8"/>
  <c r="BE180" i="8"/>
  <c r="BE183" i="8"/>
  <c r="F94" i="8"/>
  <c r="BE125" i="8"/>
  <c r="BE127" i="8"/>
  <c r="BE128" i="8"/>
  <c r="BE135" i="8"/>
  <c r="BE136" i="8"/>
  <c r="BE137" i="8"/>
  <c r="BE146" i="8"/>
  <c r="BE148" i="8"/>
  <c r="BE149" i="8"/>
  <c r="BE150" i="8"/>
  <c r="BE154" i="8"/>
  <c r="BE156" i="8"/>
  <c r="BE157" i="8"/>
  <c r="BE158" i="8"/>
  <c r="BE172" i="8"/>
  <c r="BE181" i="8"/>
  <c r="BE185" i="8"/>
  <c r="BE186" i="8"/>
  <c r="BE190" i="8"/>
  <c r="BE193" i="8"/>
  <c r="BE194" i="8"/>
  <c r="E85" i="8"/>
  <c r="BE129" i="8"/>
  <c r="BE130" i="8"/>
  <c r="BE131" i="8"/>
  <c r="BE133" i="8"/>
  <c r="BE140" i="8"/>
  <c r="BE147" i="8"/>
  <c r="BE160" i="8"/>
  <c r="BE161" i="8"/>
  <c r="BE162" i="8"/>
  <c r="BE165" i="8"/>
  <c r="BE170" i="8"/>
  <c r="BE171" i="8"/>
  <c r="BE177" i="8"/>
  <c r="BE184" i="8"/>
  <c r="BE187" i="8"/>
  <c r="BE188" i="8"/>
  <c r="BE191" i="8"/>
  <c r="BE192" i="8"/>
  <c r="BE126" i="8"/>
  <c r="BE134" i="8"/>
  <c r="BE138" i="8"/>
  <c r="BE141" i="8"/>
  <c r="BE142" i="8"/>
  <c r="BE143" i="8"/>
  <c r="BE144" i="8"/>
  <c r="BE145" i="8"/>
  <c r="BE153" i="8"/>
  <c r="BE163" i="8"/>
  <c r="BE166" i="8"/>
  <c r="BE167" i="8"/>
  <c r="BE168" i="8"/>
  <c r="BE169" i="8"/>
  <c r="BE173" i="8"/>
  <c r="BE174" i="8"/>
  <c r="BE175" i="8"/>
  <c r="BE176" i="8"/>
  <c r="BE179" i="8"/>
  <c r="BE182" i="8"/>
  <c r="BE189" i="8"/>
  <c r="J195" i="6"/>
  <c r="J108" i="6" s="1"/>
  <c r="J91" i="7"/>
  <c r="J94" i="7"/>
  <c r="BE136" i="7"/>
  <c r="BE137" i="7"/>
  <c r="BE141" i="7"/>
  <c r="BE146" i="7"/>
  <c r="BE152" i="7"/>
  <c r="BE162" i="7"/>
  <c r="BE163" i="7"/>
  <c r="BE164" i="7"/>
  <c r="BE176" i="7"/>
  <c r="BE177" i="7"/>
  <c r="BE178" i="7"/>
  <c r="BE179" i="7"/>
  <c r="BE183" i="7"/>
  <c r="BE185" i="7"/>
  <c r="BK137" i="6"/>
  <c r="E85" i="7"/>
  <c r="F125" i="7"/>
  <c r="BE132" i="7"/>
  <c r="BE133" i="7"/>
  <c r="BE134" i="7"/>
  <c r="BE135" i="7"/>
  <c r="BE138" i="7"/>
  <c r="BE139" i="7"/>
  <c r="BE143" i="7"/>
  <c r="BE147" i="7"/>
  <c r="BE148" i="7"/>
  <c r="BE149" i="7"/>
  <c r="BE151" i="7"/>
  <c r="BE154" i="7"/>
  <c r="BE155" i="7"/>
  <c r="BE158" i="7"/>
  <c r="BE159" i="7"/>
  <c r="BE167" i="7"/>
  <c r="BE181" i="7"/>
  <c r="BE144" i="7"/>
  <c r="BE150" i="7"/>
  <c r="BE160" i="7"/>
  <c r="BE186" i="7"/>
  <c r="BE140" i="7"/>
  <c r="BE142" i="7"/>
  <c r="BE145" i="7"/>
  <c r="BE153" i="7"/>
  <c r="BE156" i="7"/>
  <c r="BE157" i="7"/>
  <c r="BE166" i="7"/>
  <c r="BE168" i="7"/>
  <c r="BE169" i="7"/>
  <c r="BE170" i="7"/>
  <c r="BE172" i="7"/>
  <c r="BE174" i="7"/>
  <c r="BE175" i="7"/>
  <c r="BE182" i="7"/>
  <c r="F94" i="6"/>
  <c r="BE140" i="6"/>
  <c r="BE145" i="6"/>
  <c r="BE149" i="6"/>
  <c r="BE154" i="6"/>
  <c r="BE156" i="6"/>
  <c r="BE159" i="6"/>
  <c r="BE160" i="6"/>
  <c r="BE162" i="6"/>
  <c r="BE163" i="6"/>
  <c r="BE171" i="6"/>
  <c r="BE176" i="6"/>
  <c r="BE179" i="6"/>
  <c r="BE187" i="6"/>
  <c r="BE196" i="6"/>
  <c r="BE197" i="6"/>
  <c r="BE203" i="6"/>
  <c r="BE219" i="6"/>
  <c r="BE221" i="6"/>
  <c r="BE223" i="6"/>
  <c r="BE227" i="6"/>
  <c r="BE228" i="6"/>
  <c r="BE231" i="6"/>
  <c r="BE233" i="6"/>
  <c r="BE240" i="6"/>
  <c r="BE246" i="6"/>
  <c r="BE248" i="6"/>
  <c r="BE253" i="6"/>
  <c r="BE255" i="6"/>
  <c r="E85" i="6"/>
  <c r="J94" i="6"/>
  <c r="BE142" i="6"/>
  <c r="BE158" i="6"/>
  <c r="BE164" i="6"/>
  <c r="BE170" i="6"/>
  <c r="BE173" i="6"/>
  <c r="BE177" i="6"/>
  <c r="BE178" i="6"/>
  <c r="BE184" i="6"/>
  <c r="BE186" i="6"/>
  <c r="BE188" i="6"/>
  <c r="BE193" i="6"/>
  <c r="BE199" i="6"/>
  <c r="BE207" i="6"/>
  <c r="BE208" i="6"/>
  <c r="BE211" i="6"/>
  <c r="BE220" i="6"/>
  <c r="BE222" i="6"/>
  <c r="BE226" i="6"/>
  <c r="BE234" i="6"/>
  <c r="BE238" i="6"/>
  <c r="BE241" i="6"/>
  <c r="BE242" i="6"/>
  <c r="BE247" i="6"/>
  <c r="BE251" i="6"/>
  <c r="J129" i="6"/>
  <c r="BE143" i="6"/>
  <c r="BE144" i="6"/>
  <c r="BE147" i="6"/>
  <c r="BE150" i="6"/>
  <c r="BE151" i="6"/>
  <c r="BE152" i="6"/>
  <c r="BE155" i="6"/>
  <c r="BE165" i="6"/>
  <c r="BE166" i="6"/>
  <c r="BE167" i="6"/>
  <c r="BE181" i="6"/>
  <c r="BE183" i="6"/>
  <c r="BE201" i="6"/>
  <c r="BE202" i="6"/>
  <c r="BE215" i="6"/>
  <c r="BE216" i="6"/>
  <c r="BE217" i="6"/>
  <c r="BE239" i="6"/>
  <c r="BE244" i="6"/>
  <c r="BE139" i="6"/>
  <c r="BE141" i="6"/>
  <c r="BE146" i="6"/>
  <c r="BE153" i="6"/>
  <c r="BE157" i="6"/>
  <c r="BE161" i="6"/>
  <c r="BE174" i="6"/>
  <c r="BE180" i="6"/>
  <c r="BE182" i="6"/>
  <c r="BE185" i="6"/>
  <c r="BE191" i="6"/>
  <c r="BE192" i="6"/>
  <c r="BE198" i="6"/>
  <c r="BE200" i="6"/>
  <c r="BE205" i="6"/>
  <c r="BE209" i="6"/>
  <c r="BE210" i="6"/>
  <c r="BE213" i="6"/>
  <c r="BE214" i="6"/>
  <c r="BE224" i="6"/>
  <c r="BE225" i="6"/>
  <c r="BE229" i="6"/>
  <c r="BE235" i="6"/>
  <c r="BE236" i="6"/>
  <c r="BE237" i="6"/>
  <c r="BE243" i="6"/>
  <c r="BE245" i="6"/>
  <c r="BE249" i="6"/>
  <c r="J128" i="4"/>
  <c r="J98" i="4"/>
  <c r="F92" i="5"/>
  <c r="E110" i="5"/>
  <c r="BE127" i="5"/>
  <c r="BE129" i="5"/>
  <c r="BE131" i="5"/>
  <c r="BE132" i="5"/>
  <c r="BE133" i="5"/>
  <c r="BE141" i="5"/>
  <c r="BE142" i="5"/>
  <c r="BE144" i="5"/>
  <c r="BE153" i="5"/>
  <c r="BE157" i="5"/>
  <c r="BE158" i="5"/>
  <c r="J117" i="5"/>
  <c r="BE130" i="5"/>
  <c r="BE134" i="5"/>
  <c r="BE135" i="5"/>
  <c r="BE136" i="5"/>
  <c r="BE137" i="5"/>
  <c r="BE138" i="5"/>
  <c r="BE139" i="5"/>
  <c r="BE155" i="5"/>
  <c r="BE156" i="5"/>
  <c r="BE160" i="5"/>
  <c r="BE161" i="5"/>
  <c r="BE167" i="5"/>
  <c r="BE169" i="5"/>
  <c r="J89" i="5"/>
  <c r="BE123" i="5"/>
  <c r="BE124" i="5"/>
  <c r="BE125" i="5"/>
  <c r="BE128" i="5"/>
  <c r="BE140" i="5"/>
  <c r="BE147" i="5"/>
  <c r="BE148" i="5"/>
  <c r="BE149" i="5"/>
  <c r="BE150" i="5"/>
  <c r="BE152" i="5"/>
  <c r="BE164" i="5"/>
  <c r="BE165" i="5"/>
  <c r="BE126" i="5"/>
  <c r="BE143" i="5"/>
  <c r="BE145" i="5"/>
  <c r="BE146" i="5"/>
  <c r="BE151" i="5"/>
  <c r="BE154" i="5"/>
  <c r="BE159" i="5"/>
  <c r="BE163" i="5"/>
  <c r="E85" i="4"/>
  <c r="F92" i="4"/>
  <c r="BE129" i="4"/>
  <c r="BE130" i="4"/>
  <c r="BE132" i="4"/>
  <c r="BE136" i="4"/>
  <c r="BE138" i="4"/>
  <c r="BE140" i="4"/>
  <c r="BE142" i="4"/>
  <c r="BE144" i="4"/>
  <c r="BE148" i="4"/>
  <c r="BE157" i="4"/>
  <c r="BE159" i="4"/>
  <c r="BE168" i="4"/>
  <c r="BE173" i="4"/>
  <c r="BE176" i="4"/>
  <c r="BE202" i="4"/>
  <c r="BE209" i="4"/>
  <c r="BE230" i="4"/>
  <c r="BE264" i="4"/>
  <c r="BE270" i="4"/>
  <c r="BE272" i="4"/>
  <c r="BE294" i="4"/>
  <c r="BE299" i="4"/>
  <c r="BE309" i="4"/>
  <c r="BE310" i="4"/>
  <c r="BE313" i="4"/>
  <c r="BE330" i="4"/>
  <c r="BE340" i="4"/>
  <c r="BE366" i="4"/>
  <c r="BE385" i="4"/>
  <c r="BE386" i="4"/>
  <c r="BE405" i="4"/>
  <c r="BE425" i="4"/>
  <c r="BE439" i="4"/>
  <c r="BE442" i="4"/>
  <c r="BE461" i="4"/>
  <c r="BE470" i="4"/>
  <c r="BE472" i="4"/>
  <c r="BE480" i="4"/>
  <c r="BE482" i="4"/>
  <c r="BE496" i="4"/>
  <c r="BE501" i="4"/>
  <c r="J249" i="3"/>
  <c r="J106" i="3" s="1"/>
  <c r="BK420" i="3"/>
  <c r="BK419" i="3" s="1"/>
  <c r="J419" i="3" s="1"/>
  <c r="J120" i="3" s="1"/>
  <c r="J89" i="4"/>
  <c r="J123" i="4"/>
  <c r="BE147" i="4"/>
  <c r="BE170" i="4"/>
  <c r="BE182" i="4"/>
  <c r="BE188" i="4"/>
  <c r="BE195" i="4"/>
  <c r="BE207" i="4"/>
  <c r="BE212" i="4"/>
  <c r="BE224" i="4"/>
  <c r="BE257" i="4"/>
  <c r="BE268" i="4"/>
  <c r="BE281" i="4"/>
  <c r="BE284" i="4"/>
  <c r="BE287" i="4"/>
  <c r="BE321" i="4"/>
  <c r="BE331" i="4"/>
  <c r="BE333" i="4"/>
  <c r="BE334" i="4"/>
  <c r="BE342" i="4"/>
  <c r="BE367" i="4"/>
  <c r="BE375" i="4"/>
  <c r="BE384" i="4"/>
  <c r="BE388" i="4"/>
  <c r="BE390" i="4"/>
  <c r="BE395" i="4"/>
  <c r="BE411" i="4"/>
  <c r="BE412" i="4"/>
  <c r="BE417" i="4"/>
  <c r="BE448" i="4"/>
  <c r="BE466" i="4"/>
  <c r="BE498" i="4"/>
  <c r="BE502" i="4"/>
  <c r="BE146" i="4"/>
  <c r="BE172" i="4"/>
  <c r="BE197" i="4"/>
  <c r="BE214" i="4"/>
  <c r="BE226" i="4"/>
  <c r="BE256" i="4"/>
  <c r="BE290" i="4"/>
  <c r="BE292" i="4"/>
  <c r="BE300" i="4"/>
  <c r="BE306" i="4"/>
  <c r="BE307" i="4"/>
  <c r="BE322" i="4"/>
  <c r="BE336" i="4"/>
  <c r="BE338" i="4"/>
  <c r="BE347" i="4"/>
  <c r="BE373" i="4"/>
  <c r="BE374" i="4"/>
  <c r="BE381" i="4"/>
  <c r="BE382" i="4"/>
  <c r="BE400" i="4"/>
  <c r="BE406" i="4"/>
  <c r="BE413" i="4"/>
  <c r="BE415" i="4"/>
  <c r="BE424" i="4"/>
  <c r="BE427" i="4"/>
  <c r="BE440" i="4"/>
  <c r="BE450" i="4"/>
  <c r="BE452" i="4"/>
  <c r="BE457" i="4"/>
  <c r="BE459" i="4"/>
  <c r="BE465" i="4"/>
  <c r="BE468" i="4"/>
  <c r="BE476" i="4"/>
  <c r="BE477" i="4"/>
  <c r="BE484" i="4"/>
  <c r="BE490" i="4"/>
  <c r="BE504" i="4"/>
  <c r="BE174" i="4"/>
  <c r="BE178" i="4"/>
  <c r="BE180" i="4"/>
  <c r="BE196" i="4"/>
  <c r="BE216" i="4"/>
  <c r="BE218" i="4"/>
  <c r="BE220" i="4"/>
  <c r="BE222" i="4"/>
  <c r="BE228" i="4"/>
  <c r="BE232" i="4"/>
  <c r="BE234" i="4"/>
  <c r="BE236" i="4"/>
  <c r="BE246" i="4"/>
  <c r="BE247" i="4"/>
  <c r="BE261" i="4"/>
  <c r="BE262" i="4"/>
  <c r="BE266" i="4"/>
  <c r="BE278" i="4"/>
  <c r="BE311" i="4"/>
  <c r="BE349" i="4"/>
  <c r="BE383" i="4"/>
  <c r="BE387" i="4"/>
  <c r="BE429" i="4"/>
  <c r="BE447" i="4"/>
  <c r="BE464" i="4"/>
  <c r="BE474" i="4"/>
  <c r="BE478" i="4"/>
  <c r="BE486" i="4"/>
  <c r="BE492" i="4"/>
  <c r="BE499" i="4"/>
  <c r="E85" i="3"/>
  <c r="J89" i="3"/>
  <c r="J92" i="3"/>
  <c r="F144" i="3"/>
  <c r="BE157" i="3"/>
  <c r="BE162" i="3"/>
  <c r="BE174" i="3"/>
  <c r="BE175" i="3"/>
  <c r="BE205" i="3"/>
  <c r="BE208" i="3"/>
  <c r="BE212" i="3"/>
  <c r="BE213" i="3"/>
  <c r="BE214" i="3"/>
  <c r="BE220" i="3"/>
  <c r="BE234" i="3"/>
  <c r="BE242" i="3"/>
  <c r="BE250" i="3"/>
  <c r="BE252" i="3"/>
  <c r="BE296" i="3"/>
  <c r="BE323" i="3"/>
  <c r="BE328" i="3"/>
  <c r="BE333" i="3"/>
  <c r="BE356" i="3"/>
  <c r="BE376" i="3"/>
  <c r="BE379" i="3"/>
  <c r="BE388" i="3"/>
  <c r="BE398" i="3"/>
  <c r="BE404" i="3"/>
  <c r="BE407" i="3"/>
  <c r="BE412" i="3"/>
  <c r="BE413" i="3"/>
  <c r="BE429" i="3"/>
  <c r="BE433" i="3"/>
  <c r="BE436" i="3"/>
  <c r="BE452" i="3"/>
  <c r="BE457" i="3"/>
  <c r="BE459" i="3"/>
  <c r="BE460" i="3"/>
  <c r="BE467" i="3"/>
  <c r="BE474" i="3"/>
  <c r="BE475" i="3"/>
  <c r="BE481" i="3"/>
  <c r="BE490" i="3"/>
  <c r="BE498" i="3"/>
  <c r="BE500" i="3"/>
  <c r="BE514" i="3"/>
  <c r="BE528" i="3"/>
  <c r="BE530" i="3"/>
  <c r="BE534" i="3"/>
  <c r="BE536" i="3"/>
  <c r="BE538" i="3"/>
  <c r="BE544" i="3"/>
  <c r="BE155" i="3"/>
  <c r="BE187" i="3"/>
  <c r="BE226" i="3"/>
  <c r="BE231" i="3"/>
  <c r="BE235" i="3"/>
  <c r="BE243" i="3"/>
  <c r="BE247" i="3"/>
  <c r="BE253" i="3"/>
  <c r="BE254" i="3"/>
  <c r="BE286" i="3"/>
  <c r="BE287" i="3"/>
  <c r="BE318" i="3"/>
  <c r="BE321" i="3"/>
  <c r="BE325" i="3"/>
  <c r="BE340" i="3"/>
  <c r="BE345" i="3"/>
  <c r="BE360" i="3"/>
  <c r="BE367" i="3"/>
  <c r="BE377" i="3"/>
  <c r="BE380" i="3"/>
  <c r="BE385" i="3"/>
  <c r="BE386" i="3"/>
  <c r="BE389" i="3"/>
  <c r="BE391" i="3"/>
  <c r="BE392" i="3"/>
  <c r="BE402" i="3"/>
  <c r="BE409" i="3"/>
  <c r="BE418" i="3"/>
  <c r="BE440" i="3"/>
  <c r="BE447" i="3"/>
  <c r="BE449" i="3"/>
  <c r="BE450" i="3"/>
  <c r="BE464" i="3"/>
  <c r="BE465" i="3"/>
  <c r="BE494" i="3"/>
  <c r="BE502" i="3"/>
  <c r="BE518" i="3"/>
  <c r="BE522" i="3"/>
  <c r="BE532" i="3"/>
  <c r="BE540" i="3"/>
  <c r="BE542" i="3"/>
  <c r="BE151" i="3"/>
  <c r="BE153" i="3"/>
  <c r="BE168" i="3"/>
  <c r="BE170" i="3"/>
  <c r="BE189" i="3"/>
  <c r="BE197" i="3"/>
  <c r="BE211" i="3"/>
  <c r="BE236" i="3"/>
  <c r="BE241" i="3"/>
  <c r="BE245" i="3"/>
  <c r="BE273" i="3"/>
  <c r="BE288" i="3"/>
  <c r="BE304" i="3"/>
  <c r="BE338" i="3"/>
  <c r="BE350" i="3"/>
  <c r="BE357" i="3"/>
  <c r="BE358" i="3"/>
  <c r="BE359" i="3"/>
  <c r="BE365" i="3"/>
  <c r="BE366" i="3"/>
  <c r="BE374" i="3"/>
  <c r="BE406" i="3"/>
  <c r="BE421" i="3"/>
  <c r="BE422" i="3"/>
  <c r="BE424" i="3"/>
  <c r="BE426" i="3"/>
  <c r="BE431" i="3"/>
  <c r="BE432" i="3"/>
  <c r="BE438" i="3"/>
  <c r="BE446" i="3"/>
  <c r="BE456" i="3"/>
  <c r="BE463" i="3"/>
  <c r="BE477" i="3"/>
  <c r="BE478" i="3"/>
  <c r="BE486" i="3"/>
  <c r="BE496" i="3"/>
  <c r="BE504" i="3"/>
  <c r="BE516" i="3"/>
  <c r="BE546" i="3"/>
  <c r="BE548" i="3"/>
  <c r="BE150" i="3"/>
  <c r="BE167" i="3"/>
  <c r="BE171" i="3"/>
  <c r="BE173" i="3"/>
  <c r="BE178" i="3"/>
  <c r="BE195" i="3"/>
  <c r="BE201" i="3"/>
  <c r="BE251" i="3"/>
  <c r="BE271" i="3"/>
  <c r="BE272" i="3"/>
  <c r="BE289" i="3"/>
  <c r="BE326" i="3"/>
  <c r="BE348" i="3"/>
  <c r="BE368" i="3"/>
  <c r="BE375" i="3"/>
  <c r="BE383" i="3"/>
  <c r="BE394" i="3"/>
  <c r="BE396" i="3"/>
  <c r="BE400" i="3"/>
  <c r="BE408" i="3"/>
  <c r="BE414" i="3"/>
  <c r="BE416" i="3"/>
  <c r="BE428" i="3"/>
  <c r="BE435" i="3"/>
  <c r="BE443" i="3"/>
  <c r="BE451" i="3"/>
  <c r="BE453" i="3"/>
  <c r="BE454" i="3"/>
  <c r="BE462" i="3"/>
  <c r="BE469" i="3"/>
  <c r="BE471" i="3"/>
  <c r="BE472" i="3"/>
  <c r="BE484" i="3"/>
  <c r="BE488" i="3"/>
  <c r="BE492" i="3"/>
  <c r="BE506" i="3"/>
  <c r="BE508" i="3"/>
  <c r="BE510" i="3"/>
  <c r="BE512" i="3"/>
  <c r="BE520" i="3"/>
  <c r="BE524" i="3"/>
  <c r="BE526" i="3"/>
  <c r="E85" i="2"/>
  <c r="J92" i="2"/>
  <c r="BE128" i="2"/>
  <c r="BE131" i="2"/>
  <c r="BE153" i="2"/>
  <c r="BE180" i="2"/>
  <c r="BE185" i="2"/>
  <c r="BE189" i="2"/>
  <c r="BE193" i="2"/>
  <c r="BE196" i="2"/>
  <c r="BE210" i="2"/>
  <c r="BE231" i="2"/>
  <c r="BE233" i="2"/>
  <c r="BE244" i="2"/>
  <c r="BE270" i="2"/>
  <c r="BE305" i="2"/>
  <c r="BE363" i="2"/>
  <c r="BE367" i="2"/>
  <c r="BE375" i="2"/>
  <c r="BE378" i="2"/>
  <c r="BE380" i="2"/>
  <c r="J89" i="2"/>
  <c r="BE178" i="2"/>
  <c r="BE217" i="2"/>
  <c r="BE222" i="2"/>
  <c r="BE223" i="2"/>
  <c r="BE225" i="2"/>
  <c r="BE262" i="2"/>
  <c r="BE285" i="2"/>
  <c r="BE299" i="2"/>
  <c r="BE333" i="2"/>
  <c r="BE350" i="2"/>
  <c r="BE351" i="2"/>
  <c r="BE353" i="2"/>
  <c r="BE369" i="2"/>
  <c r="BE376" i="2"/>
  <c r="BE133" i="2"/>
  <c r="BE144" i="2"/>
  <c r="BE172" i="2"/>
  <c r="BE198" i="2"/>
  <c r="BE215" i="2"/>
  <c r="BE257" i="2"/>
  <c r="BE303" i="2"/>
  <c r="BE307" i="2"/>
  <c r="BE354" i="2"/>
  <c r="BE357" i="2"/>
  <c r="BE361" i="2"/>
  <c r="BE366" i="2"/>
  <c r="BE373" i="2"/>
  <c r="F92" i="2"/>
  <c r="BE129" i="2"/>
  <c r="BE135" i="2"/>
  <c r="BE138" i="2"/>
  <c r="BE148" i="2"/>
  <c r="BE158" i="2"/>
  <c r="BE170" i="2"/>
  <c r="BE202" i="2"/>
  <c r="BE205" i="2"/>
  <c r="BE237" i="2"/>
  <c r="BE248" i="2"/>
  <c r="BE252" i="2"/>
  <c r="BE266" i="2"/>
  <c r="BE277" i="2"/>
  <c r="BE298" i="2"/>
  <c r="BE355" i="2"/>
  <c r="BE359" i="2"/>
  <c r="BE370" i="2"/>
  <c r="BE372" i="2"/>
  <c r="BE379" i="2"/>
  <c r="F35" i="2"/>
  <c r="BB95" i="1" s="1"/>
  <c r="AS94" i="1"/>
  <c r="F36" i="3"/>
  <c r="BC96" i="1" s="1"/>
  <c r="F37" i="3"/>
  <c r="BD96" i="1" s="1"/>
  <c r="F34" i="4"/>
  <c r="BA97" i="1" s="1"/>
  <c r="F37" i="4"/>
  <c r="BD97" i="1" s="1"/>
  <c r="F36" i="6"/>
  <c r="BA100" i="1" s="1"/>
  <c r="F38" i="7"/>
  <c r="BC101" i="1" s="1"/>
  <c r="F39" i="7"/>
  <c r="BD101" i="1" s="1"/>
  <c r="F37" i="8"/>
  <c r="BB102" i="1" s="1"/>
  <c r="F38" i="9"/>
  <c r="BC103" i="1" s="1"/>
  <c r="F36" i="9"/>
  <c r="BA103" i="1" s="1"/>
  <c r="F36" i="11"/>
  <c r="BA105" i="1" s="1"/>
  <c r="F37" i="11"/>
  <c r="BB105" i="1" s="1"/>
  <c r="F37" i="12"/>
  <c r="BD106" i="1" s="1"/>
  <c r="J34" i="13"/>
  <c r="AW107" i="1" s="1"/>
  <c r="F37" i="14"/>
  <c r="BD108" i="1" s="1"/>
  <c r="F36" i="14"/>
  <c r="BC108" i="1" s="1"/>
  <c r="F36" i="2"/>
  <c r="BC95" i="1" s="1"/>
  <c r="F35" i="3"/>
  <c r="BB96" i="1" s="1"/>
  <c r="J34" i="4"/>
  <c r="AW97" i="1" s="1"/>
  <c r="F35" i="5"/>
  <c r="BB98" i="1" s="1"/>
  <c r="F34" i="5"/>
  <c r="BA98" i="1" s="1"/>
  <c r="J36" i="6"/>
  <c r="AW100" i="1" s="1"/>
  <c r="F38" i="6"/>
  <c r="BC100" i="1" s="1"/>
  <c r="F38" i="8"/>
  <c r="BC102" i="1" s="1"/>
  <c r="F39" i="8"/>
  <c r="BD102" i="1" s="1"/>
  <c r="F38" i="10"/>
  <c r="BC104" i="1" s="1"/>
  <c r="F37" i="10"/>
  <c r="BB104" i="1" s="1"/>
  <c r="F38" i="11"/>
  <c r="BC105" i="1" s="1"/>
  <c r="F34" i="12"/>
  <c r="BA106" i="1" s="1"/>
  <c r="F34" i="13"/>
  <c r="BA107" i="1" s="1"/>
  <c r="F34" i="14"/>
  <c r="BA108" i="1" s="1"/>
  <c r="F37" i="2"/>
  <c r="BD95" i="1" s="1"/>
  <c r="F34" i="2"/>
  <c r="BA95" i="1" s="1"/>
  <c r="F34" i="3"/>
  <c r="BA96" i="1" s="1"/>
  <c r="F35" i="4"/>
  <c r="BB97" i="1" s="1"/>
  <c r="F36" i="5"/>
  <c r="BC98" i="1" s="1"/>
  <c r="F37" i="5"/>
  <c r="BD98" i="1" s="1"/>
  <c r="F39" i="6"/>
  <c r="BD100" i="1" s="1"/>
  <c r="F37" i="7"/>
  <c r="BB101" i="1" s="1"/>
  <c r="J36" i="8"/>
  <c r="AW102" i="1" s="1"/>
  <c r="F39" i="9"/>
  <c r="BD103" i="1" s="1"/>
  <c r="J36" i="9"/>
  <c r="AW103" i="1" s="1"/>
  <c r="J32" i="10"/>
  <c r="J36" i="11"/>
  <c r="AW105" i="1"/>
  <c r="F36" i="12"/>
  <c r="BC106" i="1"/>
  <c r="J34" i="12"/>
  <c r="AW106" i="1"/>
  <c r="F36" i="13"/>
  <c r="BC107" i="1"/>
  <c r="F35" i="14"/>
  <c r="BB108" i="1"/>
  <c r="J34" i="2"/>
  <c r="AW95" i="1"/>
  <c r="J34" i="3"/>
  <c r="AW96" i="1"/>
  <c r="F36" i="4"/>
  <c r="BC97" i="1"/>
  <c r="J34" i="5"/>
  <c r="AW98" i="1"/>
  <c r="F37" i="6"/>
  <c r="BB100" i="1"/>
  <c r="F36" i="7"/>
  <c r="BA101" i="1"/>
  <c r="J36" i="7"/>
  <c r="AW101" i="1"/>
  <c r="F36" i="8"/>
  <c r="BA102" i="1"/>
  <c r="F37" i="9"/>
  <c r="BB103" i="1"/>
  <c r="F39" i="10"/>
  <c r="BD104" i="1"/>
  <c r="J36" i="10"/>
  <c r="AW104" i="1"/>
  <c r="F36" i="10"/>
  <c r="BA104" i="1"/>
  <c r="F39" i="11"/>
  <c r="BD105" i="1"/>
  <c r="F35" i="12"/>
  <c r="BB106" i="1"/>
  <c r="F35" i="13"/>
  <c r="BB107" i="1"/>
  <c r="F37" i="13"/>
  <c r="BD107" i="1"/>
  <c r="J34" i="14"/>
  <c r="AW108" i="1"/>
  <c r="T194" i="6" l="1"/>
  <c r="P134" i="12"/>
  <c r="R126" i="12"/>
  <c r="R125" i="12" s="1"/>
  <c r="T126" i="9"/>
  <c r="T125" i="9"/>
  <c r="T124" i="9"/>
  <c r="R194" i="6"/>
  <c r="P248" i="3"/>
  <c r="P126" i="12"/>
  <c r="P125" i="12"/>
  <c r="AU106" i="1" s="1"/>
  <c r="T248" i="3"/>
  <c r="R126" i="2"/>
  <c r="R126" i="14"/>
  <c r="R125" i="14" s="1"/>
  <c r="R124" i="10"/>
  <c r="R123" i="10"/>
  <c r="T137" i="6"/>
  <c r="T136" i="6" s="1"/>
  <c r="T135" i="6" s="1"/>
  <c r="P209" i="3"/>
  <c r="P207" i="3"/>
  <c r="P148" i="3" s="1"/>
  <c r="P147" i="3" s="1"/>
  <c r="AU96" i="1" s="1"/>
  <c r="P121" i="5"/>
  <c r="P120" i="5" s="1"/>
  <c r="AU98" i="1" s="1"/>
  <c r="BK127" i="4"/>
  <c r="BK126" i="4"/>
  <c r="J126" i="4" s="1"/>
  <c r="J96" i="4" s="1"/>
  <c r="R364" i="2"/>
  <c r="P127" i="4"/>
  <c r="P126" i="4" s="1"/>
  <c r="AU97" i="1" s="1"/>
  <c r="T127" i="4"/>
  <c r="T126" i="4"/>
  <c r="P126" i="11"/>
  <c r="P125" i="11" s="1"/>
  <c r="AU105" i="1" s="1"/>
  <c r="P194" i="6"/>
  <c r="R248" i="3"/>
  <c r="R207" i="3" s="1"/>
  <c r="R148" i="3" s="1"/>
  <c r="R147" i="3" s="1"/>
  <c r="T134" i="12"/>
  <c r="T126" i="12" s="1"/>
  <c r="T125" i="12" s="1"/>
  <c r="T124" i="10"/>
  <c r="T123" i="10" s="1"/>
  <c r="T126" i="2"/>
  <c r="T125" i="2"/>
  <c r="R136" i="6"/>
  <c r="R135" i="6" s="1"/>
  <c r="T209" i="3"/>
  <c r="T207" i="3"/>
  <c r="T148" i="3"/>
  <c r="T147" i="3" s="1"/>
  <c r="T364" i="2"/>
  <c r="BK194" i="6"/>
  <c r="J194" i="6"/>
  <c r="J107" i="6" s="1"/>
  <c r="T126" i="14"/>
  <c r="T125" i="14"/>
  <c r="P130" i="7"/>
  <c r="P129" i="7" s="1"/>
  <c r="P128" i="7" s="1"/>
  <c r="AU101" i="1" s="1"/>
  <c r="R127" i="4"/>
  <c r="R126" i="4" s="1"/>
  <c r="P126" i="14"/>
  <c r="P125" i="14"/>
  <c r="AU108" i="1"/>
  <c r="P137" i="6"/>
  <c r="P136" i="6" s="1"/>
  <c r="P135" i="6" s="1"/>
  <c r="AU100" i="1" s="1"/>
  <c r="P126" i="2"/>
  <c r="P125" i="2" s="1"/>
  <c r="AU95" i="1" s="1"/>
  <c r="BK320" i="3"/>
  <c r="J320" i="3" s="1"/>
  <c r="J109" i="3" s="1"/>
  <c r="BK126" i="2"/>
  <c r="J126" i="2"/>
  <c r="J97" i="2" s="1"/>
  <c r="BK209" i="3"/>
  <c r="J209" i="3"/>
  <c r="J101" i="3"/>
  <c r="BK126" i="14"/>
  <c r="J126" i="14" s="1"/>
  <c r="J97" i="14" s="1"/>
  <c r="BK121" i="5"/>
  <c r="J121" i="5" s="1"/>
  <c r="J97" i="5" s="1"/>
  <c r="BK130" i="7"/>
  <c r="J130" i="7"/>
  <c r="J100" i="7" s="1"/>
  <c r="BK123" i="8"/>
  <c r="J123" i="8"/>
  <c r="J99" i="8"/>
  <c r="BK119" i="13"/>
  <c r="J119" i="13" s="1"/>
  <c r="J97" i="13" s="1"/>
  <c r="BK364" i="2"/>
  <c r="J364" i="2" s="1"/>
  <c r="J103" i="2" s="1"/>
  <c r="BK126" i="9"/>
  <c r="J126" i="9"/>
  <c r="J100" i="9" s="1"/>
  <c r="BK126" i="11"/>
  <c r="J126" i="11"/>
  <c r="J99" i="11"/>
  <c r="BK134" i="12"/>
  <c r="J134" i="12"/>
  <c r="J99" i="12"/>
  <c r="AG104" i="1"/>
  <c r="J137" i="6"/>
  <c r="J100" i="6"/>
  <c r="J420" i="3"/>
  <c r="J121" i="3"/>
  <c r="J33" i="2"/>
  <c r="AV95" i="1" s="1"/>
  <c r="AT95" i="1" s="1"/>
  <c r="F33" i="4"/>
  <c r="AZ97" i="1" s="1"/>
  <c r="F35" i="7"/>
  <c r="AZ101" i="1"/>
  <c r="F35" i="9"/>
  <c r="AZ103" i="1" s="1"/>
  <c r="F35" i="10"/>
  <c r="AZ104" i="1"/>
  <c r="F35" i="11"/>
  <c r="AZ105" i="1" s="1"/>
  <c r="F33" i="13"/>
  <c r="AZ107" i="1"/>
  <c r="J33" i="3"/>
  <c r="AV96" i="1" s="1"/>
  <c r="AT96" i="1" s="1"/>
  <c r="J33" i="5"/>
  <c r="AV98" i="1"/>
  <c r="AT98" i="1" s="1"/>
  <c r="F35" i="6"/>
  <c r="AZ100" i="1"/>
  <c r="J35" i="8"/>
  <c r="AV102" i="1" s="1"/>
  <c r="AT102" i="1" s="1"/>
  <c r="BB99" i="1"/>
  <c r="AX99" i="1"/>
  <c r="BD99" i="1"/>
  <c r="J33" i="12"/>
  <c r="AV106" i="1" s="1"/>
  <c r="AT106" i="1" s="1"/>
  <c r="F33" i="14"/>
  <c r="AZ108" i="1"/>
  <c r="F33" i="3"/>
  <c r="AZ96" i="1"/>
  <c r="F33" i="5"/>
  <c r="AZ98" i="1"/>
  <c r="J35" i="6"/>
  <c r="AV100" i="1"/>
  <c r="AT100" i="1" s="1"/>
  <c r="F35" i="8"/>
  <c r="AZ102" i="1"/>
  <c r="BC99" i="1"/>
  <c r="AY99" i="1" s="1"/>
  <c r="BA99" i="1"/>
  <c r="AW99" i="1"/>
  <c r="F33" i="12"/>
  <c r="AZ106" i="1" s="1"/>
  <c r="J33" i="14"/>
  <c r="AV108" i="1"/>
  <c r="AT108" i="1"/>
  <c r="F33" i="2"/>
  <c r="AZ95" i="1"/>
  <c r="J33" i="4"/>
  <c r="AV97" i="1" s="1"/>
  <c r="AT97" i="1" s="1"/>
  <c r="J35" i="7"/>
  <c r="AV101" i="1"/>
  <c r="AT101" i="1"/>
  <c r="J35" i="9"/>
  <c r="AV103" i="1"/>
  <c r="AT103" i="1"/>
  <c r="J35" i="10"/>
  <c r="AV104" i="1" s="1"/>
  <c r="AT104" i="1" s="1"/>
  <c r="AN104" i="1" s="1"/>
  <c r="J35" i="11"/>
  <c r="AV105" i="1" s="1"/>
  <c r="AT105" i="1" s="1"/>
  <c r="J33" i="13"/>
  <c r="AV107" i="1"/>
  <c r="AT107" i="1" s="1"/>
  <c r="R125" i="2" l="1"/>
  <c r="BK126" i="12"/>
  <c r="J126" i="12" s="1"/>
  <c r="J97" i="12" s="1"/>
  <c r="BK122" i="8"/>
  <c r="J122" i="8"/>
  <c r="BK125" i="9"/>
  <c r="J125" i="9" s="1"/>
  <c r="J99" i="9" s="1"/>
  <c r="BK118" i="13"/>
  <c r="J118" i="13" s="1"/>
  <c r="J30" i="13" s="1"/>
  <c r="AG107" i="1" s="1"/>
  <c r="BK129" i="7"/>
  <c r="BK128" i="7" s="1"/>
  <c r="J128" i="7" s="1"/>
  <c r="J98" i="7" s="1"/>
  <c r="BK136" i="6"/>
  <c r="J136" i="6" s="1"/>
  <c r="J99" i="6" s="1"/>
  <c r="BK120" i="5"/>
  <c r="J120" i="5"/>
  <c r="J96" i="5" s="1"/>
  <c r="BK248" i="3"/>
  <c r="BK207" i="3" s="1"/>
  <c r="J207" i="3" s="1"/>
  <c r="J100" i="3" s="1"/>
  <c r="BK125" i="11"/>
  <c r="J125" i="11" s="1"/>
  <c r="J98" i="11" s="1"/>
  <c r="BK125" i="14"/>
  <c r="J125" i="14"/>
  <c r="J96" i="14" s="1"/>
  <c r="BK125" i="2"/>
  <c r="J125" i="2" s="1"/>
  <c r="J30" i="2" s="1"/>
  <c r="AG95" i="1" s="1"/>
  <c r="J127" i="4"/>
  <c r="J97" i="4" s="1"/>
  <c r="J41" i="10"/>
  <c r="J32" i="8"/>
  <c r="AG102" i="1"/>
  <c r="BB94" i="1"/>
  <c r="AX94" i="1" s="1"/>
  <c r="AU99" i="1"/>
  <c r="AU94" i="1"/>
  <c r="J30" i="4"/>
  <c r="AG97" i="1" s="1"/>
  <c r="BC94" i="1"/>
  <c r="W32" i="1"/>
  <c r="AZ99" i="1"/>
  <c r="AV99" i="1"/>
  <c r="AT99" i="1" s="1"/>
  <c r="BD94" i="1"/>
  <c r="W33" i="1" s="1"/>
  <c r="BA94" i="1"/>
  <c r="W30" i="1" s="1"/>
  <c r="J39" i="13" l="1"/>
  <c r="J39" i="4"/>
  <c r="J41" i="8"/>
  <c r="J39" i="2"/>
  <c r="BK124" i="9"/>
  <c r="J124" i="9"/>
  <c r="BK148" i="3"/>
  <c r="J148" i="3"/>
  <c r="J97" i="3" s="1"/>
  <c r="BK125" i="12"/>
  <c r="J125" i="12"/>
  <c r="J96" i="12"/>
  <c r="J96" i="2"/>
  <c r="BK135" i="6"/>
  <c r="J135" i="6"/>
  <c r="J98" i="6"/>
  <c r="J96" i="13"/>
  <c r="J129" i="7"/>
  <c r="J99" i="7"/>
  <c r="J248" i="3"/>
  <c r="J105" i="3" s="1"/>
  <c r="J98" i="8"/>
  <c r="AN95" i="1"/>
  <c r="AN102" i="1"/>
  <c r="AN97" i="1"/>
  <c r="AN107" i="1"/>
  <c r="J30" i="14"/>
  <c r="AG108" i="1"/>
  <c r="J32" i="7"/>
  <c r="AG101" i="1"/>
  <c r="AN101" i="1" s="1"/>
  <c r="AW94" i="1"/>
  <c r="AK30" i="1" s="1"/>
  <c r="J32" i="9"/>
  <c r="AG103" i="1" s="1"/>
  <c r="J32" i="11"/>
  <c r="AG105" i="1" s="1"/>
  <c r="AY94" i="1"/>
  <c r="J30" i="5"/>
  <c r="AG98" i="1"/>
  <c r="AZ94" i="1"/>
  <c r="W29" i="1"/>
  <c r="W31" i="1"/>
  <c r="J98" i="9" l="1"/>
  <c r="J39" i="14"/>
  <c r="J41" i="11"/>
  <c r="J41" i="9"/>
  <c r="J41" i="7"/>
  <c r="BK147" i="3"/>
  <c r="J147" i="3"/>
  <c r="J39" i="5"/>
  <c r="AN98" i="1"/>
  <c r="AN108" i="1"/>
  <c r="AN103" i="1"/>
  <c r="AN105" i="1"/>
  <c r="J30" i="12"/>
  <c r="AG106" i="1"/>
  <c r="J30" i="3"/>
  <c r="AG96" i="1"/>
  <c r="AN96" i="1" s="1"/>
  <c r="AV94" i="1"/>
  <c r="AK29" i="1"/>
  <c r="J32" i="6"/>
  <c r="AG100" i="1" s="1"/>
  <c r="AN100" i="1" s="1"/>
  <c r="J39" i="3" l="1"/>
  <c r="J39" i="12"/>
  <c r="J96" i="3"/>
  <c r="J41" i="6"/>
  <c r="AN106" i="1"/>
  <c r="AT94" i="1"/>
  <c r="AG99" i="1"/>
  <c r="AN99" i="1"/>
  <c r="AG94" i="1" l="1"/>
  <c r="AK26" i="1"/>
  <c r="AK35" i="1"/>
  <c r="AN94" i="1"/>
</calcChain>
</file>

<file path=xl/sharedStrings.xml><?xml version="1.0" encoding="utf-8"?>
<sst xmlns="http://schemas.openxmlformats.org/spreadsheetml/2006/main" count="20118" uniqueCount="3324">
  <si>
    <t>Export Komplet</t>
  </si>
  <si>
    <t/>
  </si>
  <si>
    <t>2.0</t>
  </si>
  <si>
    <t>ZAMOK</t>
  </si>
  <si>
    <t>False</t>
  </si>
  <si>
    <t>{9aa31069-9230-4ed7-a779-a5e1df92ef0a}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</si>
  <si>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</si>
  <si>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</si>
  <si>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</si>
  <si>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</si>
  <si>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</si>
  <si>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</si>
  <si>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</si>
  <si>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</si>
  <si>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092022a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</si>
  <si>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</si>
  <si>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</si>
  <si>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stávajících garáží v suterénních, přízemních a dvorních prostorech objektů Vinohradská</t>
  </si>
  <si>
    <t>KSO:</t>
  </si>
  <si>
    <t>CC-CZ:</t>
  </si>
  <si>
    <t>Místo:</t>
  </si>
  <si>
    <t>Vinohradská 114/1756, 116/1755, Praha3</t>
  </si>
  <si>
    <t>Datum:</t>
  </si>
  <si>
    <t>15. 4. 2022</t>
  </si>
  <si>
    <t>Zadavatel:</t>
  </si>
  <si>
    <t>IČ:</t>
  </si>
  <si>
    <t>00063517</t>
  </si>
  <si>
    <t>Městská část Praha 3, Havlíčkovo nám.9/700, Praha3</t>
  </si>
  <si>
    <t>DIČ:</t>
  </si>
  <si>
    <t>CZ00063517</t>
  </si>
  <si>
    <t>Uchazeč:</t>
  </si>
  <si>
    <t>Vyplň údaj</t>
  </si>
  <si>
    <t>Projektant:</t>
  </si>
  <si>
    <t>25727737</t>
  </si>
  <si>
    <t>Contractis, s.r.o., Moulíkova 3286/1b, Praha 5</t>
  </si>
  <si>
    <t>CZ25727737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</si>
  <si>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</si>
  <si>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</si>
  <si>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</si>
  <si>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</si>
  <si>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</si>
  <si>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</si>
  <si>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</si>
  <si>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</si>
  <si>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</si>
  <si>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</si>
  <si>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</si>
  <si>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</si>
  <si>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</si>
  <si>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</si>
  <si>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</si>
  <si>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</si>
  <si>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</si>
  <si>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</si>
  <si>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</si>
  <si>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</si>
  <si>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</si>
  <si>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</si>
  <si>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</si>
  <si>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</si>
  <si>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</si>
  <si>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</si>
  <si>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</si>
  <si>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</si>
  <si>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</si>
  <si>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</si>
  <si>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</si>
  <si>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</si>
  <si>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</si>
  <si>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</si>
  <si>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</si>
  <si>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</si>
  <si>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</si>
  <si>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</si>
  <si>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</si>
  <si>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</si>
  <si>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</si>
  <si>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</si>
  <si>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</si>
  <si>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</si>
  <si>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</si>
  <si>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</si>
  <si>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</si>
  <si>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</si>
  <si>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</si>
  <si>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D.1.1.01</t>
  </si>
  <si>
    <t>Architektonicko - stavební řešení - bourací práce</t>
  </si>
  <si>
    <t>STA</t>
  </si>
  <si>
    <t>1</t>
  </si>
  <si>
    <t>{58fc201a-ba40-49bb-923e-7cd0aec069ee}</t>
  </si>
  <si>
    <t>2</t>
  </si>
  <si>
    <t>D.1.1.01a</t>
  </si>
  <si>
    <t>Architektonicko - stavební řešení - nový stav</t>
  </si>
  <si>
    <t>{fb910a78-4a41-4bc1-b382-d6f855377fce}</t>
  </si>
  <si>
    <t>D.1.2.01</t>
  </si>
  <si>
    <t>Stavebně konstrukční řešení</t>
  </si>
  <si>
    <t>{a715c5b5-a5c5-491f-82ff-5e0a230e665b}</t>
  </si>
  <si>
    <t>D.1.2.02</t>
  </si>
  <si>
    <t>Stavebně konstrukční řešení - sanace stávající konstrukce</t>
  </si>
  <si>
    <t>{e9267049-064a-43b2-8cfb-e10ef1a9cb5a}</t>
  </si>
  <si>
    <t>D.1.4.1</t>
  </si>
  <si>
    <t>Zdravotně technické instalace</t>
  </si>
  <si>
    <t>{25226d77-261f-4f7f-9979-46fbbd577a28}</t>
  </si>
  <si>
    <t>D.1.4.01</t>
  </si>
  <si>
    <t>Technické zařízení budov</t>
  </si>
  <si>
    <t>Soupis</t>
  </si>
  <si>
    <t>{ec6f0452-dd70-46e8-838a-ad789a5a5e5a}</t>
  </si>
  <si>
    <t>D.1.4.02</t>
  </si>
  <si>
    <t>Zařízení vzduchotechniky</t>
  </si>
  <si>
    <t>{20eb89a9-ba65-487f-938e-8e943fd3e724}</t>
  </si>
  <si>
    <t>D.1.4.04</t>
  </si>
  <si>
    <t>Silnoproudá elektrotechnika a vnější ochrana před bleskem</t>
  </si>
  <si>
    <t>{ebc7c84c-d6ed-4180-8799-1e2309e598a6}</t>
  </si>
  <si>
    <t>D.1.4.05</t>
  </si>
  <si>
    <t>Zařízení slaboproudé elektrotechniky – EPS</t>
  </si>
  <si>
    <t>{6b6bafe0-1ff2-4e7c-94c9-c15b3b74565e}</t>
  </si>
  <si>
    <t>D.1.4.08</t>
  </si>
  <si>
    <t>Polostabilní hasicí zařízení</t>
  </si>
  <si>
    <t>{e90f895c-5243-4631-b2b9-62db89922786}</t>
  </si>
  <si>
    <t>D.1.4.09</t>
  </si>
  <si>
    <t>Automatický závlahový systém</t>
  </si>
  <si>
    <t>{8c09bd49-efbe-40a3-aeb0-48d34efb5082}</t>
  </si>
  <si>
    <t>D.1.5</t>
  </si>
  <si>
    <t>Dopravní řešení</t>
  </si>
  <si>
    <t>{b442ea29-0f55-4878-bedd-dff0e2f5506a}</t>
  </si>
  <si>
    <t>D.1.5.01</t>
  </si>
  <si>
    <t>Parkovací systém</t>
  </si>
  <si>
    <t>{11412ce1-5516-4f41-8780-8c83cc4ab139}</t>
  </si>
  <si>
    <t>VON</t>
  </si>
  <si>
    <t>Vedlejší a ostatní náklady</t>
  </si>
  <si>
    <t>{54a9a03b-32cc-482a-96b0-bcb5f7daea89}</t>
  </si>
  <si>
    <t>KRYCÍ LIST SOUPISU PRACÍ</t>
  </si>
  <si>
    <t>Objekt:</t>
  </si>
  <si>
    <t>D.1.1.01 - Architektonicko - stavební řešení - bourací práce</t>
  </si>
  <si>
    <t>V této dokumentaci byly projektantem zvoleny doporučené referenční materiály, výrobky a systémy, které vykazují požadované technické parametry. Tyto materiály, výrobky a systémy mohou být nahrazenyjinými za předpokladu zachování požadovaných technických parametrů. Výše uvedený postup musí být vždy konzultován s architektem a odsouhlasen investorem.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</si>
  <si>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</si>
  <si>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</si>
  <si>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</si>
  <si>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</si>
  <si>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</si>
  <si>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</si>
  <si>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</si>
  <si>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</si>
  <si>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</si>
  <si>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</si>
  <si>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</si>
  <si>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</si>
  <si>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725 - Zdravotechnika - zařizovací předměty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</si>
  <si>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</si>
  <si>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</si>
  <si>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</si>
  <si>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</si>
  <si>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</si>
  <si>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</si>
  <si>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</si>
  <si>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</si>
  <si>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</si>
  <si>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</si>
  <si>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</si>
  <si>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</si>
  <si>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</si>
  <si>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</si>
  <si>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</si>
  <si>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</si>
  <si>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</si>
  <si>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</si>
  <si>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</si>
  <si>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113155114</t>
  </si>
  <si>
    <t>Frézování betonového krytu vjezdu do tl 100 mm sz překážami v trase</t>
  </si>
  <si>
    <t>m2</t>
  </si>
  <si>
    <t>CS ÚRS 2022 01</t>
  </si>
  <si>
    <t>4</t>
  </si>
  <si>
    <t>1306539201</t>
  </si>
  <si>
    <t>131313713</t>
  </si>
  <si>
    <t>Vytěžení kontaminovaného materiálu v prostoru ocelových nádrží</t>
  </si>
  <si>
    <t>m3</t>
  </si>
  <si>
    <t>1561773461</t>
  </si>
  <si>
    <t>VV</t>
  </si>
  <si>
    <t>5*7*3-(1,5*4,4*1,65*2)+5*2,5*4-(1,8*3,9*3)</t>
  </si>
  <si>
    <t>3</t>
  </si>
  <si>
    <t>161111523</t>
  </si>
  <si>
    <t>Svislé přemístění kontaminovaného výkopku malá mechanizace</t>
  </si>
  <si>
    <t>523400596</t>
  </si>
  <si>
    <t>Svislé a kompletní konstrukce</t>
  </si>
  <si>
    <t>317941121</t>
  </si>
  <si>
    <t>Osazování ocelových válcovaných nosníků na zdivu I, IE, U, UE nebo L do č. 12 nebo výšky do 120 mm</t>
  </si>
  <si>
    <t>t</t>
  </si>
  <si>
    <t>1056596252</t>
  </si>
  <si>
    <t>"2xIPN120" 1,4*2</t>
  </si>
  <si>
    <t>5</t>
  </si>
  <si>
    <t>M</t>
  </si>
  <si>
    <t>13010714</t>
  </si>
  <si>
    <t>ocel profilová jakost S235JR (11 375) průřez I (IPN) 120</t>
  </si>
  <si>
    <t>8</t>
  </si>
  <si>
    <t>61041073</t>
  </si>
  <si>
    <t>P</t>
  </si>
  <si>
    <t>Poznámka k položce:_x000D_
Hmotnost: 11,10 kg/m</t>
  </si>
  <si>
    <t>2,8*11,1*0,001*1,1</t>
  </si>
  <si>
    <t>6</t>
  </si>
  <si>
    <t>317941123</t>
  </si>
  <si>
    <t>Osazování ocelových válcovaných nosníků na zdivu I, IE, U, UE nebo L přes č. 14 do č. 22 nebo výšky do 220 mm</t>
  </si>
  <si>
    <t>1739608131</t>
  </si>
  <si>
    <t>"1.NP IPN 140" 1,5*3*14,3*0,001</t>
  </si>
  <si>
    <t>"1.NP IPN 160" 1,7*4*17,9*0,001</t>
  </si>
  <si>
    <t>"1.PP IPN 160" 1,7*4*17,9*0,001</t>
  </si>
  <si>
    <t>"1.NP IPN 180" 1,5*4*21,9*0,001</t>
  </si>
  <si>
    <t>Součet</t>
  </si>
  <si>
    <t>7</t>
  </si>
  <si>
    <t>13010716</t>
  </si>
  <si>
    <t>ocel profilová jakost S235JR (11 375) průřez I (IPN) 140</t>
  </si>
  <si>
    <t>-1257175527</t>
  </si>
  <si>
    <t>Poznámka k položce:_x000D_
Hmotnost: 14,40 kg/m</t>
  </si>
  <si>
    <t>"1.NP IPN 140" 1,5*3*14,4*0,001*1,10</t>
  </si>
  <si>
    <t>13010718</t>
  </si>
  <si>
    <t>ocel profilová jakost S235JR (11 375) průřez I (IPN) 160</t>
  </si>
  <si>
    <t>1022244054</t>
  </si>
  <si>
    <t>Poznámka k položce:_x000D_
Hmotnost: 17,90 kg/m</t>
  </si>
  <si>
    <t>"1.PP IPN 160" 1,7*4*17,9*0,001*1,10</t>
  </si>
  <si>
    <t>"1.NP IPN 160" 1,7*4*17,9*0,001*1,10</t>
  </si>
  <si>
    <t>9</t>
  </si>
  <si>
    <t>13010720</t>
  </si>
  <si>
    <t>ocel profilová jakost S235JR (11 375) průřez I (IPN) 180</t>
  </si>
  <si>
    <t>294019492</t>
  </si>
  <si>
    <t>Poznámka k položce:_x000D_
Hmotnost: 21,90 kg/m</t>
  </si>
  <si>
    <t>"1.NP IPN 180" 1,5*4*21,9*0,001*1,10</t>
  </si>
  <si>
    <t>Ostatní konstrukce a práce, bourání</t>
  </si>
  <si>
    <t>10</t>
  </si>
  <si>
    <t>961044112</t>
  </si>
  <si>
    <t>Bourání základů z betonu prostého, železobetonu a ulehlé zeminy</t>
  </si>
  <si>
    <t>133867349</t>
  </si>
  <si>
    <t>"1.PP"(1176,56+352,54+2,21+1,72+1,98+14,3+16,76)*0,5</t>
  </si>
  <si>
    <t>(0,935*0,57+(0,405*0,75+0,415*0,75+0,405*0,75))*0,5</t>
  </si>
  <si>
    <t>((6,145+5,797+5,49)*0,1+0,31*0,31*2+0,89*0,9)*0,5</t>
  </si>
  <si>
    <t>((5,64+5,57)*0,25+(0,62*0,748+0,748*0,62+0,8*0,585+0,415*0,8))*0,5</t>
  </si>
  <si>
    <t>(0,585*0,8+0,6*0,6)*0,5</t>
  </si>
  <si>
    <t>(1,72+0,94+0,915+0,8+0,62+0,455+0,62+0,85+0,395)*0,9*0,5</t>
  </si>
  <si>
    <t>((3,085+2,805+2,54+2,595+2,51+2,3+3,115)*0,51)*0,5</t>
  </si>
  <si>
    <t>(0,69*(0,81+1,465)+0,755*0,445+(0,475*(6,695+7,205)))*0,5</t>
  </si>
  <si>
    <t>(4,31*0,2+1,05*0,16+(0,22)^2*3,14)*0,5</t>
  </si>
  <si>
    <t>((0,9+0,9+0,75+0,4)*0,47)*0,5</t>
  </si>
  <si>
    <t>11</t>
  </si>
  <si>
    <t>961055114</t>
  </si>
  <si>
    <t>Ruční odbourání základů z prostého a želbet pro patky možného vedení inženýrských sítí vč.rozepření</t>
  </si>
  <si>
    <t>8829287</t>
  </si>
  <si>
    <t>"2.PP patky" 1,5*1,5*(0,6+0,1)*4</t>
  </si>
  <si>
    <t>12</t>
  </si>
  <si>
    <t>962031132</t>
  </si>
  <si>
    <t>Bourání příček z cihel pálených na MVC tl do 100 mm</t>
  </si>
  <si>
    <t>950272612</t>
  </si>
  <si>
    <t>"1.PP" (5,96*2+6,325)*3,05+(7,445+5,225+1,4+5,395+5,385)*3,08</t>
  </si>
  <si>
    <t>(5,22+5,35+1,29+0,335)*3,07</t>
  </si>
  <si>
    <t>"1.NP" 1,24*2,59-0,9*2,02</t>
  </si>
  <si>
    <t>(6,035+6,045)*3,03+(1,42+1,23+1,39)*2,8+1,84*3,07-0,7*2,02</t>
  </si>
  <si>
    <t>13</t>
  </si>
  <si>
    <t>962031133</t>
  </si>
  <si>
    <t>Bourání příček z cihel pálených na MVC tl do 150 mm</t>
  </si>
  <si>
    <t>1327251820</t>
  </si>
  <si>
    <t>"1.NP" (3,8+1,73+1,11)*2,96-0,6*2,02+5,37*3,02</t>
  </si>
  <si>
    <t>14</t>
  </si>
  <si>
    <t>962032230</t>
  </si>
  <si>
    <t>Bourání zdiva z cihel pálených nebo vápenopískových na MV nebo MVC do 1 m3</t>
  </si>
  <si>
    <t>1474922823</t>
  </si>
  <si>
    <t>"vybourání soklu 1.PP" (4,355+10,055+2,995+3,115+2,41+2,385)*0,505*0,35</t>
  </si>
  <si>
    <t>(3,13+11,085)*0,32*0,35</t>
  </si>
  <si>
    <t>"1.NP vjezd a vrátnice" 3,645*0,2*3,05+5,025*0,185*3,05+2,57*2,98*0,25+(0,31+0,14)*0,25*2,98</t>
  </si>
  <si>
    <t>962032231</t>
  </si>
  <si>
    <t>Bourání zdiva z cihel pálených nebo vápenopískových na MV nebo MVC přes 1 m3</t>
  </si>
  <si>
    <t>970183436</t>
  </si>
  <si>
    <t>(3,825*0,26+(3,24+2,99)*0,45)*3,02</t>
  </si>
  <si>
    <t>"vybourání anglických dvorků" 5,9*0,8*1,8</t>
  </si>
  <si>
    <t>16</t>
  </si>
  <si>
    <t>962032314</t>
  </si>
  <si>
    <t>Bourání pilířů cihelných z dutých nebo plných cihel pálených i nepálených na jakoukoli maltu</t>
  </si>
  <si>
    <t>-1437977191</t>
  </si>
  <si>
    <t>"1,PP" 0,31*0,31*2,53*3</t>
  </si>
  <si>
    <t>"1.NP" 0,32*0,31*2,53*4</t>
  </si>
  <si>
    <t>17</t>
  </si>
  <si>
    <t>963053937</t>
  </si>
  <si>
    <t>Bourání ŽB schodišťových ramen monolitických na schodnicích</t>
  </si>
  <si>
    <t>-709829994</t>
  </si>
  <si>
    <t>"1.NP" 2,915*1,22</t>
  </si>
  <si>
    <t>18</t>
  </si>
  <si>
    <t>968062356</t>
  </si>
  <si>
    <t>Vybourání dřevěných rámů oken dvojitých včetně křídel pl do 4 m2</t>
  </si>
  <si>
    <t>-1663087052</t>
  </si>
  <si>
    <t>"1.NP" 1,8*1,6</t>
  </si>
  <si>
    <t>19</t>
  </si>
  <si>
    <t>968072455</t>
  </si>
  <si>
    <t>Vybourání kovových dveřních zárubní pl do 2 m2</t>
  </si>
  <si>
    <t>-1965615335</t>
  </si>
  <si>
    <t>"1.PP" 0,9*2,02*2+0,8*2,02</t>
  </si>
  <si>
    <t>"1.NP" 0,9*2,02*2+0,6*2,02*2+0,9*2,02+0,7*2,02+0,9*2,02+0,6*2,02</t>
  </si>
  <si>
    <t>20</t>
  </si>
  <si>
    <t>968072747</t>
  </si>
  <si>
    <t>Vybourání výkladních stěn kovových pevných nebo otevíratelných pl přes 4 m2</t>
  </si>
  <si>
    <t>443233297</t>
  </si>
  <si>
    <t>"ul.Vinohradská" 2,78*3,0*2+1,5*3,0</t>
  </si>
  <si>
    <t>968072876</t>
  </si>
  <si>
    <t>Vybourání svinovacích rolet mřížových pl přes 2 m2</t>
  </si>
  <si>
    <t>-269633036</t>
  </si>
  <si>
    <t>"1.PP"(2,59+2,765)*2,78</t>
  </si>
  <si>
    <t>(2,255+2,19+2,205+2,895)*2,53</t>
  </si>
  <si>
    <t>3,27*2,46</t>
  </si>
  <si>
    <t>22</t>
  </si>
  <si>
    <t>971033521</t>
  </si>
  <si>
    <t>Vybourání otvorů ve zdivu cihelném pl do 1 m2 na MVC nebo MV tl do 100 mm</t>
  </si>
  <si>
    <t>511974079</t>
  </si>
  <si>
    <t>"1.PP" 1,26*2,77-0,9*2,02+3,21*3,02-0,8*2,02+1,27*2,77-0,9*2,02</t>
  </si>
  <si>
    <t>"1.NP" 1,24*2,5-0,9*2,02+1,0*2,05-0,9*2,02+0,9*2,02+1,0*2,5-0,9*2,02</t>
  </si>
  <si>
    <t>1,075*2,05-0,9*2,02</t>
  </si>
  <si>
    <t>23</t>
  </si>
  <si>
    <t>971033631</t>
  </si>
  <si>
    <t>Vybourání otvorů ve zdivu cihelném pl do 4 m2 na MVC nebo MV tl do 150 mm</t>
  </si>
  <si>
    <t>394274991</t>
  </si>
  <si>
    <t>"1.NP" 0,9*2,02+1,0*2,02</t>
  </si>
  <si>
    <t>24</t>
  </si>
  <si>
    <t>971033651</t>
  </si>
  <si>
    <t>Vybourání otvorů ve zdivu cihelném pl do 4 m2 na MVC nebo MV tl do 600 mm</t>
  </si>
  <si>
    <t>-1142343609</t>
  </si>
  <si>
    <t>"1.PP" 1,469*0,6*2,5+1,127*0,505*2,5</t>
  </si>
  <si>
    <t>"1.NP" 2,005*2,5*0,435+1,0*2,1*0,51+1,135*0,56*3,06+1,135*0,64*3,06</t>
  </si>
  <si>
    <t>2,445*0,45*3,06-2,0*0,6*0,45</t>
  </si>
  <si>
    <t>25</t>
  </si>
  <si>
    <t>972054241</t>
  </si>
  <si>
    <t>Vybourání otvorů v ŽB stropech nebo klenbách pl do 0,09 m2 tl do 150 mm</t>
  </si>
  <si>
    <t>kus</t>
  </si>
  <si>
    <t>-1977537684</t>
  </si>
  <si>
    <t>26</t>
  </si>
  <si>
    <t>972054341</t>
  </si>
  <si>
    <t>Vybourání otvorů v ŽB stropech nebo klenbách pl do 0,25 m2 tl do 150 mm</t>
  </si>
  <si>
    <t>1991166075</t>
  </si>
  <si>
    <t>"vyřezání otvoru v žb.desce podlahy průměr 450 mm" 4</t>
  </si>
  <si>
    <t>27</t>
  </si>
  <si>
    <t>974031155</t>
  </si>
  <si>
    <t>Vysekání rýh ve zdivu cihelném hl do 100 mm š do 200 mm</t>
  </si>
  <si>
    <t>m</t>
  </si>
  <si>
    <t>-234238168</t>
  </si>
  <si>
    <t>"1.PP profil PK2" 6*1,7</t>
  </si>
  <si>
    <t>"1.NP profil PK2" 6*1,5</t>
  </si>
  <si>
    <t>"1.NP profil PK4" 4*1,5</t>
  </si>
  <si>
    <t>28</t>
  </si>
  <si>
    <t>975021211</t>
  </si>
  <si>
    <t>Podchycení nadzákladového zdiva pod stropem tl zdiva do 450 mm</t>
  </si>
  <si>
    <t>926215913</t>
  </si>
  <si>
    <t>"1.PP pod průvlaky" (7,13+0,71+1,41+5,735+1,21+5,96+6,565+6,535+6,525)*2</t>
  </si>
  <si>
    <t>29</t>
  </si>
  <si>
    <t>977151113</t>
  </si>
  <si>
    <t>Jádrové vrty diamantovými korunkami do stavebních materiálů D přes 40 do 50 mm</t>
  </si>
  <si>
    <t>215963286</t>
  </si>
  <si>
    <t>"vyřezání otvoru v žb.desce podlahy" 6*0,15</t>
  </si>
  <si>
    <t>"2.PP startovací otvor pro řezání patek" 4*0,6</t>
  </si>
  <si>
    <t>30</t>
  </si>
  <si>
    <t>977211111</t>
  </si>
  <si>
    <t>Řezání stěnovou pilou ŽB kcí s výztuží průměru do 16 mm hl do 200 mm</t>
  </si>
  <si>
    <t>2098296358</t>
  </si>
  <si>
    <t>"vyřezání otvoru v žb.desce podlahy" (0,18*2+0,25*2)*6</t>
  </si>
  <si>
    <t>"vyřezání otvoru v žb.desce podlahy průměr 450 mm" 2*0,45/2*3,14*4</t>
  </si>
  <si>
    <t>"schodiště" 1,075+2,915</t>
  </si>
  <si>
    <t>"1.NP odpojení od oběktu" 2,75+7,635+5,635+1,4+7,145+0,71+1,22+1,46</t>
  </si>
  <si>
    <t>2,835+4,28+0,62*2+0,56+2,215+0,525</t>
  </si>
  <si>
    <t>31</t>
  </si>
  <si>
    <t>977211114</t>
  </si>
  <si>
    <t>Řezání stěnovou pilou ŽB kcí s výztuží průměru do 16 mm hl přes 420 do 520 mm</t>
  </si>
  <si>
    <t>-1334584301</t>
  </si>
  <si>
    <t>"odpojení základové desky od stávajícího objektu" 16,515+0,935+2,29+6,565+0,56+3,21+0,71+7,13+1,41+5,735+1,21+5,96</t>
  </si>
  <si>
    <t>2,455+0,9+0,3+12,54</t>
  </si>
  <si>
    <t>32</t>
  </si>
  <si>
    <t>977211115</t>
  </si>
  <si>
    <t>Řezání stěnovou pilou ŽB kcí s výztuží průměru do 16 mm hl přes 520 do 680 mm</t>
  </si>
  <si>
    <t>1081934901</t>
  </si>
  <si>
    <t>"vyřezání otvorů" (1,5*4*4)*0,6+1,5*2*4*0,6</t>
  </si>
  <si>
    <t>"odříznutí nosné konstrukce vrátnice" 3,06*2</t>
  </si>
  <si>
    <t>33</t>
  </si>
  <si>
    <t>978011121</t>
  </si>
  <si>
    <t>Otlučení (osekání) vnitřní vápenné nebo vápenocementové omítky stropů v rozsahu přes 5 do 10 %</t>
  </si>
  <si>
    <t>1645186699</t>
  </si>
  <si>
    <t>"1.PP" 4,87*6,535+4,85*6,525</t>
  </si>
  <si>
    <t>(6,86+0,74+2,63+0,75+2,66+0,76+6,51)*14,205</t>
  </si>
  <si>
    <t>-((14,205-2,66)*((6,86+0,74+2,63+0,75+2,66+0,76+6,51)-(6,565+0,8))/2)</t>
  </si>
  <si>
    <t>34</t>
  </si>
  <si>
    <t>978011141</t>
  </si>
  <si>
    <t>Otlučení (osekání) vnitřní vápenné nebo vápenocementové omítky stropů v rozsahu přes 10 do 30 %</t>
  </si>
  <si>
    <t>-623798389</t>
  </si>
  <si>
    <t>"1.PP"(0,5225+0,6+1,4+0,81+5,285+0,61)*(10,065+0,10+2,995+0,1+3,115+2,41+2,385)</t>
  </si>
  <si>
    <t>(0,1+3,13+0,1+11,085)*2,665+((0,1+3,13+0,1+11,085)*(13,445-2,665))/2</t>
  </si>
  <si>
    <t>3,21*2,97+4,87*6,535+4,85*6,525</t>
  </si>
  <si>
    <t>35</t>
  </si>
  <si>
    <t>978011161</t>
  </si>
  <si>
    <t>Otlučení (osekání) vnitřní vápenné nebo vápenocementové omítky stropů v rozsahu přes 30 do 50 %</t>
  </si>
  <si>
    <t>348205245</t>
  </si>
  <si>
    <t>"1.NP 1.08 až 1.11" 18,69+7,76+19,73+4,79</t>
  </si>
  <si>
    <t>"1.NP 1.07, 1.03, 1.12, garážové stání"21,34+2,915*3,265+8,34*7,145+6,215*7,035</t>
  </si>
  <si>
    <t>36</t>
  </si>
  <si>
    <t>978011192</t>
  </si>
  <si>
    <t>Odsekání vrstvý po bouraném zdivu na stropu vjezdu</t>
  </si>
  <si>
    <t>-200745595</t>
  </si>
  <si>
    <t>"1.NP 1.08 až 1.11" 5,37*0,155+1,135*0,56+1,135*0,64+1,84*0,1</t>
  </si>
  <si>
    <t>3,645*0,35+3,645*0,185+5,025*0,185+2,57*0,25</t>
  </si>
  <si>
    <t>37</t>
  </si>
  <si>
    <t>978013121</t>
  </si>
  <si>
    <t>Otlučení (osekání) vnitřní vápenné nebo vápenocementové omítky stěn v rozsahu přes 5 do 10 %</t>
  </si>
  <si>
    <t>-400498011</t>
  </si>
  <si>
    <t>"1.PP" (4,87*2+6,535*2)*3,13+(4,85*2+6,525*2)*2,99</t>
  </si>
  <si>
    <t>(14,205+6,51+0,76+2,66+0,75+2,63+0,74+6,86+2,66+4,525+2,81+1,765)*3,05</t>
  </si>
  <si>
    <t>(1,05+1,27+7,615+0,455)*3,04</t>
  </si>
  <si>
    <t>"sloupy" (0,485+0,515+0,295+0,6+0,68+0,315+0,6+0,295)*3,03</t>
  </si>
  <si>
    <t>(0,335*2+0,67*2+0,66*2+0,17*2+0,125*2+0,93*2+0,345*2+0,66*2)*3,03</t>
  </si>
  <si>
    <t>38</t>
  </si>
  <si>
    <t>978013141</t>
  </si>
  <si>
    <t>Otlučení (osekání) vnitřní vápenné nebo vápenocementové omítky stěn v rozsahu přes 10 do 30 %</t>
  </si>
  <si>
    <t>818425313</t>
  </si>
  <si>
    <t>"1.PP" (0,46+7,15+0,475+0,335+0,31+1,26+2,7+0,51+4,465)*3,03</t>
  </si>
  <si>
    <t>(2,665+11,085+0,1*6+3,13+2,385+2,41+3,115+2,995)*3,06</t>
  </si>
  <si>
    <t>(10,065+7,46+0,1*4+3,13+2,77+2,455)*3,03</t>
  </si>
  <si>
    <t>"sloupy" (0,67*4+0,475*4+0,77*2+0,88*2+(0,655+0,165)*2+1,195*2)*3,03</t>
  </si>
  <si>
    <t>(0,66*2+0,81*2+1,3*2+0,81*2+1,41*2+0,82*2+1,1*2+0,795*2)*3,03</t>
  </si>
  <si>
    <t>(1,1*2+0,65*2+1,21*2+0,61*2)*3,03</t>
  </si>
  <si>
    <t>39</t>
  </si>
  <si>
    <t>978013161</t>
  </si>
  <si>
    <t>Otlučení (osekání) vnitřní vápenné nebo vápenocementové omítky stěn v rozsahu přes 30 do 50 %</t>
  </si>
  <si>
    <t>383374633</t>
  </si>
  <si>
    <t>"1.PP" (2,97*2+3,21)*3,02</t>
  </si>
  <si>
    <t>(0,9+0,3+0,69+3,095+0,81+1,465+1,33+0,22+0,12)*3,03</t>
  </si>
  <si>
    <t>"1.NP 1.08 až 1.11" (0,805+0,45+5,37+0,15*2+0,45+4,885+0,35+5,025)*3,07</t>
  </si>
  <si>
    <t>(0,63+0,77)*3,07</t>
  </si>
  <si>
    <t>"1.NP obvod 1.02" (2,215+0,56+0,62*2+4,28+2,835+0,71)*3,03</t>
  </si>
  <si>
    <t>(0,565+0,2+0,415+1+1,26+0,9+2,06+0,2+2,14)*3,03</t>
  </si>
  <si>
    <t>(2,21+0,1*2+2,495+2,8+2,14+0,8+0,46+0,47+0,33+0,375)*3,03</t>
  </si>
  <si>
    <t>(0,32+3,24+0,32+2,99+3,825+0,32+1,43+0,32+0,655+0,27+0,37)*3,02</t>
  </si>
  <si>
    <t>(7,635+0,735+1,0+1,015)*3,02+(1,4*2+0,64*2)*2,3</t>
  </si>
  <si>
    <t>"1.NP 1.03, 1.06" (2,915+1,26+2,055+1,39+0,435+1,42)*3,02</t>
  </si>
  <si>
    <t>"1.NP 1.07" (4,72*2+4,53*2+0,32*2)*2,96</t>
  </si>
  <si>
    <t>40</t>
  </si>
  <si>
    <t>978015361</t>
  </si>
  <si>
    <t>Otlučení (osekání) vnější vápenné nebo vápenocementové omítky stupně členitosti 1 a 2 v rozsahu přes 40 do 50 %</t>
  </si>
  <si>
    <t>1497440169</t>
  </si>
  <si>
    <t>41</t>
  </si>
  <si>
    <t>978015391</t>
  </si>
  <si>
    <t>Otlučení (osekání) vnější vápenné nebo vápenocementové omítky stupně členitosti 1 a 2 v rozsahu přes 80 do 100 %</t>
  </si>
  <si>
    <t>1402839160</t>
  </si>
  <si>
    <t>"1.NP 1.01" 54,54+(0,83+0,35+5,37+0,8+0,56+0,51+3,645+0,51+0,64+5,025)*3,07</t>
  </si>
  <si>
    <t>(0,35*2+0,77)*3,07+(1,085*2+0,83*2+0,56*2+0,45*2+0,64*2+0,595*2+0,77*2+0,74*2)*3,07</t>
  </si>
  <si>
    <t>42</t>
  </si>
  <si>
    <t>981011700</t>
  </si>
  <si>
    <t>Plachtování stavby proti prašnosti a hluku vodorovná, obvodová část ( konstrukce ocelové,geotextilie,folie,konstrukce dřevěné )</t>
  </si>
  <si>
    <t>-2082099914</t>
  </si>
  <si>
    <t>1060,000*2,8</t>
  </si>
  <si>
    <t>43</t>
  </si>
  <si>
    <t>981011701</t>
  </si>
  <si>
    <t>Kropení proti prašnosti</t>
  </si>
  <si>
    <t>1377165835</t>
  </si>
  <si>
    <t>44</t>
  </si>
  <si>
    <t>981011719</t>
  </si>
  <si>
    <t xml:space="preserve">Demolice budov ze železobetonu podíl konstrukcí do 10 postupným rozřezáváním a rozrbíráním </t>
  </si>
  <si>
    <t>-1722229106</t>
  </si>
  <si>
    <t>"1.PP"(1176,56+352,54+2,21+1,72+1,98+14,3+16,76)*3,12</t>
  </si>
  <si>
    <t>Mezisoučet</t>
  </si>
  <si>
    <t>"zdivo" 0,935*0,57*2,25+(0,405*0,75+0,415*0,75+0,405*0,75)*2,04</t>
  </si>
  <si>
    <t>"zdivo" (6,145+5,797+5,49)*3,02*0,1+0,31*0,31*2,48*2+0,89*0,9*2,37</t>
  </si>
  <si>
    <t>"zdivo" (5,64+5,57)*0,25*3,12+(0,62*0,748+0,748*0,62+0,8*0,585+0,415*0,8)*2,97</t>
  </si>
  <si>
    <t>"zdivo" (0,585*0,8+0,6*0,6)*2,97</t>
  </si>
  <si>
    <t>"zdivo" (1,72+0,94+0,915+0,8+0,62+0,455+0,62+0,85+0,395)*0,9*2,97</t>
  </si>
  <si>
    <t>"zdivo" (3,085+2,805+2,54+2,595+2,51+2,3+3,115)*0,51*2,97-2,2*2,02*2*0,51</t>
  </si>
  <si>
    <t>"zdivo" 0,69*(0,81+1,465)*2,97+0,755*0,445*2,97+(0,475*(6,695+7,205))*2,97</t>
  </si>
  <si>
    <t>"zdivo" 4,31*0,2*2,97+1,05*0,16*2,97+(0,22)^2*3,14*2,97</t>
  </si>
  <si>
    <t>"zdivo" (0,9+0,9+0,75+0,4)*0,47*2,97</t>
  </si>
  <si>
    <t>"1.NP 1.02, 1.13, 1.14, 1.15, V1, V2" 584,13*3,18</t>
  </si>
  <si>
    <t>(360,37+2,68+6,06+14,59+18,98)*(3,05+0,15)</t>
  </si>
  <si>
    <t>"zdivo" 0,975*0,525*2,22+1,5*0,51*2,22*2+0,38*0,34*3,01+7,26*0,185*3,02</t>
  </si>
  <si>
    <t>"zdivo" 1,855*0,525*2,24+6,65*0,25*3,10+5,57*0,32*2*3,02+3,26*0,32*3,02-1,8*2,02*0,32</t>
  </si>
  <si>
    <t>"zdivo" (1,995+1,2+0,725+2,885+0,94)*0,51*3,02+(1,2+0,725+0,94)*0,25*3,02</t>
  </si>
  <si>
    <t>"zdivo" (11,63+0,8+3,37)*0,32*3,02+(1,51+0,465+1,545+0,8)*(0,47-0,32)*3,02</t>
  </si>
  <si>
    <t>"zdivo" 3,91*0,145*3,02+0,825*0,475*3,02+(0,46++0,64)*0,475*3,02</t>
  </si>
  <si>
    <t>"zdivo" 5,77*0,2*3,02+(0,555*0,9+0,54*0,32)*3,02</t>
  </si>
  <si>
    <t>"zdivo" 5,69*0,32*3,02*2+3,97*0,32*3,02+6,45*0,32*3,02</t>
  </si>
  <si>
    <t>"zdivo" 0,128*6,215*3,02+4,54*0,195*3,02</t>
  </si>
  <si>
    <t>45</t>
  </si>
  <si>
    <t>985121101</t>
  </si>
  <si>
    <t>Tryskání degradovaného betonu stěn, podlah a rubu kleneb sušeným pískem</t>
  </si>
  <si>
    <t>-866844108</t>
  </si>
  <si>
    <t xml:space="preserve">"1.PP odstranění nášlapné vrstvy" </t>
  </si>
  <si>
    <t>-((14,205-2,66)*((6,86+0,74+2,63+0,75+2,66+0,76+6,51)-(6,565+0,8)))</t>
  </si>
  <si>
    <t>+(2,81*0,38)</t>
  </si>
  <si>
    <t>(0,5225+0,6+1,4+0,81+5,285+0,61)*(10,065+0,10+2,995+0,1+3,115+2,41+2,385)</t>
  </si>
  <si>
    <t>0,84*3,27+0,84*3,27+0,82*(7,13+2,32)+0,38*5,96</t>
  </si>
  <si>
    <t xml:space="preserve">"1.NP odstranění nášlapné vrstvy" </t>
  </si>
  <si>
    <t>10,7+(2,14+2,06+0,9+1,26+1+0,415+0,565)*(2,48+0,32*2+2,245+2,525)</t>
  </si>
  <si>
    <t>(3,825+0,32+1,43+0,37+0,27)*(0,32*2+3,24+2,99)</t>
  </si>
  <si>
    <t>"1.07 až 1.10, 1.01" 21,34+18,69+7,76+19,76+54,54</t>
  </si>
  <si>
    <t>"Vjezd a výjezd"113,29</t>
  </si>
  <si>
    <t>46</t>
  </si>
  <si>
    <t>985131311</t>
  </si>
  <si>
    <t>Ruční dočištění ploch stěn, rubu kleneb a podlah ocelových kartáči</t>
  </si>
  <si>
    <t>1002983489</t>
  </si>
  <si>
    <t>47</t>
  </si>
  <si>
    <t>985131411</t>
  </si>
  <si>
    <t>Vysušení ploch stěn, rubu kleneb a podlah stlačeným vzduchem</t>
  </si>
  <si>
    <t>228677158</t>
  </si>
  <si>
    <t>997</t>
  </si>
  <si>
    <t>Přesun sutě</t>
  </si>
  <si>
    <t>48</t>
  </si>
  <si>
    <t>997013152R</t>
  </si>
  <si>
    <t>Vnitrostaveništní doprava suti a vybouraných hmot pro budovy v přes 6 do 9 m s velmi omezením mechanizace</t>
  </si>
  <si>
    <t>-365036348</t>
  </si>
  <si>
    <t>49</t>
  </si>
  <si>
    <t>997013505</t>
  </si>
  <si>
    <t xml:space="preserve">Odvoz suti a vybouraných hmot na skládku do 1 km omezené se složením </t>
  </si>
  <si>
    <t>2055763591</t>
  </si>
  <si>
    <t>50</t>
  </si>
  <si>
    <t>997013512</t>
  </si>
  <si>
    <t>Příplatek k odvozu suti a vybouraných hmot na skládku ZKD 1 km přes 1 km malá auta</t>
  </si>
  <si>
    <t>1504553614</t>
  </si>
  <si>
    <t>4980,944*19</t>
  </si>
  <si>
    <t>51</t>
  </si>
  <si>
    <t>997013631</t>
  </si>
  <si>
    <t>Poplatek za uložení na skládce (skládkovné) stavebního odpadu směsného kód odpadu 17 09 04</t>
  </si>
  <si>
    <t>1982047887</t>
  </si>
  <si>
    <t>4980,944-100,528-257,968</t>
  </si>
  <si>
    <t>52</t>
  </si>
  <si>
    <t>997013632</t>
  </si>
  <si>
    <t>Poplatek za uložení na skládce šrotovné</t>
  </si>
  <si>
    <t>-963994156</t>
  </si>
  <si>
    <t>100,528-1,11</t>
  </si>
  <si>
    <t>53</t>
  </si>
  <si>
    <t>997013644</t>
  </si>
  <si>
    <t>Poplatek za uložení na skládce (skládkovné) odpadu kopntaminovaného materiálu</t>
  </si>
  <si>
    <t>1231773475</t>
  </si>
  <si>
    <t>998</t>
  </si>
  <si>
    <t>Přesun hmot</t>
  </si>
  <si>
    <t>54</t>
  </si>
  <si>
    <t>998017002</t>
  </si>
  <si>
    <t>Přesun hmot s omezením mechanizace pro budovy v přes 6 do 12 m</t>
  </si>
  <si>
    <t>1407857417</t>
  </si>
  <si>
    <t>PSV</t>
  </si>
  <si>
    <t>Práce a dodávky PSV</t>
  </si>
  <si>
    <t>725</t>
  </si>
  <si>
    <t>Zdravotechnika - zařizovací předměty</t>
  </si>
  <si>
    <t>55</t>
  </si>
  <si>
    <t>725110814</t>
  </si>
  <si>
    <t>Demontáž klozetu Kombi</t>
  </si>
  <si>
    <t>soubor</t>
  </si>
  <si>
    <t>1469410134</t>
  </si>
  <si>
    <t>56</t>
  </si>
  <si>
    <t>725210821</t>
  </si>
  <si>
    <t>Demontáž umyvadel bez výtokových armatur</t>
  </si>
  <si>
    <t>-1432351314</t>
  </si>
  <si>
    <t>767</t>
  </si>
  <si>
    <t>Konstrukce zámečnické</t>
  </si>
  <si>
    <t>57</t>
  </si>
  <si>
    <t>767161818</t>
  </si>
  <si>
    <t>Demontáž ocelového schodiště a zábradlí rovného rozebíratelného hmotnosti  přes 50 kg do suti</t>
  </si>
  <si>
    <t>307682379</t>
  </si>
  <si>
    <t>58</t>
  </si>
  <si>
    <t>767651815</t>
  </si>
  <si>
    <t>Demontáž vrat garážových sekčních zajížděcích pod strop pl do 20 m2 opatrná demontáž pro uskladnění vč.uskladnění na pozemku investora</t>
  </si>
  <si>
    <t>1334243846</t>
  </si>
  <si>
    <t>"1.PP" 3</t>
  </si>
  <si>
    <t>59</t>
  </si>
  <si>
    <t>7676518161</t>
  </si>
  <si>
    <t>Demontáž kamerového systému</t>
  </si>
  <si>
    <t>soub</t>
  </si>
  <si>
    <t>1671924495</t>
  </si>
  <si>
    <t>60</t>
  </si>
  <si>
    <t>767651823</t>
  </si>
  <si>
    <t>Demontáž vrat vjezdových garážových otvíravých pl přes 9 do 13 m2</t>
  </si>
  <si>
    <t>-279275683</t>
  </si>
  <si>
    <t>"vjezd" 1</t>
  </si>
  <si>
    <t>61</t>
  </si>
  <si>
    <t>767652826</t>
  </si>
  <si>
    <t>Demontáž elektrického pohonu</t>
  </si>
  <si>
    <t>1933650677</t>
  </si>
  <si>
    <t>62</t>
  </si>
  <si>
    <t>767661811</t>
  </si>
  <si>
    <t>Demontáž mříží pevných nebo otevíravých</t>
  </si>
  <si>
    <t>-1259667922</t>
  </si>
  <si>
    <t>1,8*1,6+5,93*1,25</t>
  </si>
  <si>
    <t>63</t>
  </si>
  <si>
    <t>7679967</t>
  </si>
  <si>
    <t>Demontáž ocelové nádrže čerpací stanice pohoných hmot rozměr 1500x4400x1650 mm</t>
  </si>
  <si>
    <t>kpl</t>
  </si>
  <si>
    <t>-420451339</t>
  </si>
  <si>
    <t>64</t>
  </si>
  <si>
    <t>7679968</t>
  </si>
  <si>
    <t>Demontáž ocelové nádrže čerpací stanice pohoných hmot rozměr vnitřní 1800x3900x3000 mm</t>
  </si>
  <si>
    <t>1253979331</t>
  </si>
  <si>
    <t>65</t>
  </si>
  <si>
    <t>767996705</t>
  </si>
  <si>
    <t>Demontáž atypických zámečnických konstrukcí řezáním hm jednotlivých dílů přes 500 kg</t>
  </si>
  <si>
    <t>kg</t>
  </si>
  <si>
    <t>-1288979081</t>
  </si>
  <si>
    <t>"kompletní zastřešení z trapézového plechu, ocelových sloupů a příhradové konstrukce - odhad hmot.na 1m2" (6,8*11,63+11,01*10,465+11,01*1,93/2)*100</t>
  </si>
  <si>
    <t>D.1.1.01a - Architektonicko - stavební řešení - nový stav</t>
  </si>
  <si>
    <t>V této dokumentaci byly projektantem zvoleny doporučené referenční materiály, výrobky a systémy, které vykazují požadované technické parametry. Tyto materiály, výrobky a systémy mohou být nahrazenyjinými za předpokladu zachování požadovaných technických parametrů. Výše uvedený postup musí být vždy konzultován s architektem a odsouhlasen investorem.  Skladby čistých podlah byly referenčně navrženy od firmy Sika, mohou však být provedeny jiným systémovým řešením (Techfloor, Weber, Atemit, apod.), obdobně mohou být použita jiná systémová řešení a výrobci v následujících oblastech: hydraulický autovýtah (HAV, ZEUS, Lift Components, apod.), povlakové krytiny  (Sika, DEK, Fatrafol, Guttabit, apod.), lavice (Ezeis, Garden Pleasure, Wood, apod.), odpadkový koš (Prax, Metalco, Lacitta, apod.), dilatační a těsnicí prvky (Schomburg, Atemit, Migua GmbH, apod.).</t>
  </si>
  <si>
    <t xml:space="preserve">    6 - Úpravy povrchů, podlahy a osazování výplní</t>
  </si>
  <si>
    <t xml:space="preserve">      6.10 - Skladba stropů</t>
  </si>
  <si>
    <t xml:space="preserve">        6.10.01 - Skladba stropů - stávající konstrukce</t>
  </si>
  <si>
    <t xml:space="preserve">        6.10.02 - Skladba stropů - nová želbet konstrukce</t>
  </si>
  <si>
    <t xml:space="preserve">        6.10.03 - Skladba stropů - stávající konstrukce průjezdu</t>
  </si>
  <si>
    <t xml:space="preserve">      6.20 - Skladba stěn</t>
  </si>
  <si>
    <t xml:space="preserve">        6.20.01 - Skladba stěn- nové zděné</t>
  </si>
  <si>
    <t xml:space="preserve">        6.20.02 - Skladba stěn- nové železobetonové</t>
  </si>
  <si>
    <t xml:space="preserve">        6.20.03 - Skladba stěn- stávající konstrukce</t>
  </si>
  <si>
    <t xml:space="preserve">        6.20.04 - Skladba stěn- stávající a nových konstrukce průjezdu</t>
  </si>
  <si>
    <t xml:space="preserve">          6.20.05 - Skladba stěn- vnější fasády</t>
  </si>
  <si>
    <t xml:space="preserve">          6.20.06 - Skladba stěn- oprava vnější fasády</t>
  </si>
  <si>
    <t xml:space="preserve">      6.30 - Skladba podlah</t>
  </si>
  <si>
    <t xml:space="preserve">        6.30P.01 - P.01 Podlaha na nové želbet desce desce Sikafloor Multiflex PS-32 tl.2 mm</t>
  </si>
  <si>
    <t xml:space="preserve">        6.30P.02 - P.02 Podlaha na stáv.stropní desce Sikafloor Multiflex EB-14ECC tl.2-4 mm</t>
  </si>
  <si>
    <t xml:space="preserve">        6.30P.03 - P.03 Podlaha na nové.stropní desce Sikafloor Multiflex PB-56 tl.5 mm</t>
  </si>
  <si>
    <t xml:space="preserve">        6.30P.04 - P.04 Podlaha na želbet.stropní desce Sikafloor Multiflex PB-56 tl.2,5-3,5 mm</t>
  </si>
  <si>
    <t xml:space="preserve">    712 - Povlakové krytiny</t>
  </si>
  <si>
    <t xml:space="preserve">      712.1 - Skladba nové zelené plochy</t>
  </si>
  <si>
    <t xml:space="preserve">        712.1a - Intenzivní vegetační stšecha</t>
  </si>
  <si>
    <t xml:space="preserve">      712.2 - Skladba kačírku</t>
  </si>
  <si>
    <t xml:space="preserve">    764 - Konstrukce klempířské</t>
  </si>
  <si>
    <t xml:space="preserve">    766 - Konstrukce truhlářské</t>
  </si>
  <si>
    <t>115001101</t>
  </si>
  <si>
    <t>Převedení vody potrubím DN do 100</t>
  </si>
  <si>
    <t>1199170935</t>
  </si>
  <si>
    <t>115101201</t>
  </si>
  <si>
    <t>Čerpání vody na dopravní výšku do 10 m průměrný přítok do 500 l/min</t>
  </si>
  <si>
    <t>hod</t>
  </si>
  <si>
    <t>-929248293</t>
  </si>
  <si>
    <t>"odborný odhad 6hod denně dva měsíce 2 studny" 6*(30+31)*2</t>
  </si>
  <si>
    <t>115101301</t>
  </si>
  <si>
    <t>Pohotovost čerpací soupravy pro dopravní výšku do 10 m přítok do 500 l/min</t>
  </si>
  <si>
    <t>den</t>
  </si>
  <si>
    <t>917283891</t>
  </si>
  <si>
    <t>2*(30+31)</t>
  </si>
  <si>
    <t>131313701</t>
  </si>
  <si>
    <t>Hloubení nezapažených jam v soudržných horninách třídy těžitelnosti II skupiny 4 ručně, malá mechanizace</t>
  </si>
  <si>
    <t>-693754892</t>
  </si>
  <si>
    <t>"kolem stávajícího objektu" 0,2*1,56*68,425</t>
  </si>
  <si>
    <t>131313711</t>
  </si>
  <si>
    <t>Hloubení zapažených jam v soudržných horninách třídy těžitelnosti II skupiny 4 ručně, malá mechanizace</t>
  </si>
  <si>
    <t>464773939</t>
  </si>
  <si>
    <t>"výkop pro výtahovou šachtu 5,0*7,75*(1,35+0,85)+pažení, jímka" 5,0*7,75*(1,35+0,8)</t>
  </si>
  <si>
    <t>1,5*1,3*1,0</t>
  </si>
  <si>
    <t>"prohloubení sloupu" 4,1*3,25*0,2</t>
  </si>
  <si>
    <t>151101101</t>
  </si>
  <si>
    <t>Zřízení příložného pažení a rozepření stěn rýh hl do 2 m</t>
  </si>
  <si>
    <t>277552312</t>
  </si>
  <si>
    <t xml:space="preserve">"výkop pro výtahovou šachtu 5,0*7,75*(1,35+0,85)+pažení, jímka" </t>
  </si>
  <si>
    <t>(5,0+7,75)*2*(1,35+0,8)</t>
  </si>
  <si>
    <t>(1,5+1,3)*1,0*2</t>
  </si>
  <si>
    <t>151101111</t>
  </si>
  <si>
    <t>Odstranění příložného pažení a rozepření stěn rýh hl do 2 m</t>
  </si>
  <si>
    <t>-678021697</t>
  </si>
  <si>
    <t>161111512</t>
  </si>
  <si>
    <t>Svislé přemístění výkopku z horniny třídy těžitelnosti II skupiny 4 a 5 hl výkopu přes 3 do 6 m nošením, malá mechanizace</t>
  </si>
  <si>
    <t>-364092156</t>
  </si>
  <si>
    <t>87,928+21,349</t>
  </si>
  <si>
    <t>162751137</t>
  </si>
  <si>
    <t>Vodorovné přemístění přes 9 000 do 10000 m výkopku/sypaniny z horniny třídy těžitelnosti II skupiny 4 a 5</t>
  </si>
  <si>
    <t>-1740566401</t>
  </si>
  <si>
    <t>162751139</t>
  </si>
  <si>
    <t>Příplatek k vodorovnému přemístění výkopku/sypaniny z horniny třídy těžitelnosti II skupiny 4 a 5 ZKD 1000 m přes 10000 m</t>
  </si>
  <si>
    <t>805616389</t>
  </si>
  <si>
    <t>109,277*10</t>
  </si>
  <si>
    <t>167151102</t>
  </si>
  <si>
    <t>Nakládání výkopku z hornin třídy těžitelnosti II skupiny 4 a 5 do 100 m3</t>
  </si>
  <si>
    <t>1293915260</t>
  </si>
  <si>
    <t>171251201</t>
  </si>
  <si>
    <t>Uložení sypaniny na skládky nebo meziskládky</t>
  </si>
  <si>
    <t>1277470574</t>
  </si>
  <si>
    <t>171201231</t>
  </si>
  <si>
    <t>Poplatek za uložení zeminy a kamení na recyklační skládce (skládkovné) kód odpadu 17 05 04</t>
  </si>
  <si>
    <t>-266850415</t>
  </si>
  <si>
    <t>109,277*2</t>
  </si>
  <si>
    <t>311272033</t>
  </si>
  <si>
    <t>Zdivo zazdívka z pórobetonových tvárnic hladkých na tenkovrstvou maltu</t>
  </si>
  <si>
    <t>67897659</t>
  </si>
  <si>
    <t>"1.PP zazdívky" (1,0*2+1,01+1,0+0,98+0,99+0,99)*2,72*0,5</t>
  </si>
  <si>
    <t>1,27*2,02*0,525+(1,49+0,925+0,275)*0,3*2,72</t>
  </si>
  <si>
    <t>"zděný sokl" 1,4*0,61*0,5</t>
  </si>
  <si>
    <t>"1.PP zazdívky" 0,65*0,65*0,65</t>
  </si>
  <si>
    <t>"vyspravení podlahového soklu" 1</t>
  </si>
  <si>
    <t>"1.NP" 0,5*0,55*2,87+0,45*0,3*2,87*2+1,24*0,3*2,02+1,75*0,3*2,87</t>
  </si>
  <si>
    <t>(0,9+1,28+2,07+2,58)*3,0*0,3</t>
  </si>
  <si>
    <t>317142422</t>
  </si>
  <si>
    <t>Překlad nenosný pórobetonový š 100 mm v do 250 mm na tenkovrstvou maltu dl přes 1000 do 1250 mm</t>
  </si>
  <si>
    <t>-1810543334</t>
  </si>
  <si>
    <t>"1.PP" 1,25*3</t>
  </si>
  <si>
    <t>340271025</t>
  </si>
  <si>
    <t>Zazdívka otvorů v příčkách nebo stěnách pl přes 1 do 4 m2 tvárnicemi pórobetonovými tl 100 mm</t>
  </si>
  <si>
    <t>-333689397</t>
  </si>
  <si>
    <t>"1.PP" (5,19+1,3)*2,87-1,0*2,02+1,27*2,072-1,0*2,02</t>
  </si>
  <si>
    <t>(0,29+2,05+1,565+0,2)*2,87-1,0*2,02</t>
  </si>
  <si>
    <t>"1.PP" 1,41*2,87+1,115*2,87-0,9*2,02+(2,24+0,2+2,24/2)*2,87</t>
  </si>
  <si>
    <t>"1.NP" 0,8*2,87+(2,09+2,505)*2,87-1,0*2,02+(1,63+1,455)*2,87+1,41*2,87</t>
  </si>
  <si>
    <t>340271045</t>
  </si>
  <si>
    <t>Zazdívka otvorů v příčkách nebo stěnách pl přes 1 do 4 m2 tvárnicemi pórobetonovými tl 150 mm</t>
  </si>
  <si>
    <t>-917616802</t>
  </si>
  <si>
    <t>"1.NP" 2,41*2,87</t>
  </si>
  <si>
    <t>346244381</t>
  </si>
  <si>
    <t>Plentování jednostranné v do 200 mm válcovaných nosníků cihlami</t>
  </si>
  <si>
    <t>-2060583151</t>
  </si>
  <si>
    <t>"1.PP" 1,7*0,2*2</t>
  </si>
  <si>
    <t>"1.NP" 1,5*0,2*2*2+1,7*0,2*2+1,5*0,2*2</t>
  </si>
  <si>
    <t>346272256</t>
  </si>
  <si>
    <t>Přizdívka z pórobetonových tvárnic tl 150 mm</t>
  </si>
  <si>
    <t>-147881661</t>
  </si>
  <si>
    <t>" 1.PP" (1,03+1,05+0,98+1,0+1,0+0,98+0,99+0,99)*2,72</t>
  </si>
  <si>
    <t>" 1.NP" 2,41*2,87+1,59*2,87</t>
  </si>
  <si>
    <t>489381001</t>
  </si>
  <si>
    <t xml:space="preserve">Dobetonování stropní konstrukcích </t>
  </si>
  <si>
    <t>1827585098</t>
  </si>
  <si>
    <t>"1.PP"1</t>
  </si>
  <si>
    <t>Úpravy povrchů, podlahy a osazování výplní</t>
  </si>
  <si>
    <t>611321146</t>
  </si>
  <si>
    <t>Oprava schodiště mezi 2.PP a 1.PP (omítky, zábradlí,stupně a podesty)</t>
  </si>
  <si>
    <t>-1320789853</t>
  </si>
  <si>
    <t>6.10</t>
  </si>
  <si>
    <t>Skladba stropů</t>
  </si>
  <si>
    <t>6.10.01</t>
  </si>
  <si>
    <t>Skladba stropů - stávající konstrukce</t>
  </si>
  <si>
    <t>784221101</t>
  </si>
  <si>
    <t>Dvojnásobné bílé malby ze směsí za sucha dobře otěruvzdorných v místnostech do 3,80 m</t>
  </si>
  <si>
    <t>1661239275</t>
  </si>
  <si>
    <t>784181101</t>
  </si>
  <si>
    <t>Základní akrylátová jednonásobná bezbarvá penetrace podkladu v místnostech v do 3,80 m</t>
  </si>
  <si>
    <t>735482972</t>
  </si>
  <si>
    <t>784111011</t>
  </si>
  <si>
    <t>Obroušení podkladu omítnutého v místnostech v do 3,80 m</t>
  </si>
  <si>
    <t>-357512949</t>
  </si>
  <si>
    <t>611325416</t>
  </si>
  <si>
    <t>Oprava vnitřní vápenocementové hladké omítky stropů v rozsahu plochy do 10 % s celoplošným přeštukováním</t>
  </si>
  <si>
    <t>-1912288189</t>
  </si>
  <si>
    <t>"průvlaky" 61,121</t>
  </si>
  <si>
    <t>611325417</t>
  </si>
  <si>
    <t>Oprava vnitřní vápenocementové hladké omítky stropů v rozsahu plochy přes 10 do 30 % s celoplošným přeštukováním</t>
  </si>
  <si>
    <t>1163535136</t>
  </si>
  <si>
    <t>611325418</t>
  </si>
  <si>
    <t>Oprava vnitřní vápenocementové hladké omítky stropů v rozsahu plochy přes 30 do 50 % s celoplošným přeštukováním</t>
  </si>
  <si>
    <t>-1783866328</t>
  </si>
  <si>
    <t>"průjezd" 113,29</t>
  </si>
  <si>
    <t>611135011</t>
  </si>
  <si>
    <t>Vyrovnání podkladu vnitřních stropů tmelem tl do 2 mm</t>
  </si>
  <si>
    <t>-100299140</t>
  </si>
  <si>
    <t>343,431+445,585+185,139</t>
  </si>
  <si>
    <t>6.10.02</t>
  </si>
  <si>
    <t>Skladba stropů - nová želbet konstrukce</t>
  </si>
  <si>
    <t>-672631159</t>
  </si>
  <si>
    <t>1797642970</t>
  </si>
  <si>
    <t>741169939</t>
  </si>
  <si>
    <t>"deska P.02 stěny" (1019,28-241,29)</t>
  </si>
  <si>
    <t>"nad 1.NP" (137,3+194,7+494,1)</t>
  </si>
  <si>
    <t>6.10.03</t>
  </si>
  <si>
    <t>Skladba stropů - stávající konstrukce průjezdu</t>
  </si>
  <si>
    <t>621511022</t>
  </si>
  <si>
    <t>Tenkovrstvá akrylátová zatíraná omítka zrnitost 2,0 mm vnějších podhledů</t>
  </si>
  <si>
    <t>369068589</t>
  </si>
  <si>
    <t>621221021</t>
  </si>
  <si>
    <t>Montáž kontaktního zateplení vnějších podhledů lepením a mechanickým kotvením desek z minerální vlny s podélnou orientací do betonu a zdiva tl přes 80 do 120 mm</t>
  </si>
  <si>
    <t>-956561389</t>
  </si>
  <si>
    <t>63151527</t>
  </si>
  <si>
    <t>deska tepelně izolační minerální kontaktních fasád podélné vlákno λ=0,036 tl 100mm</t>
  </si>
  <si>
    <t>-1768029947</t>
  </si>
  <si>
    <t>113,29*1,1 'Přepočtené koeficientem množství</t>
  </si>
  <si>
    <t>-1115105451</t>
  </si>
  <si>
    <t>"průjezd" 113,29+5,515*0,36*2*4</t>
  </si>
  <si>
    <t>621111111</t>
  </si>
  <si>
    <t>Vyspravení celoplošné cementovou maltou vnějších podhledů betonových nebo železobetonových</t>
  </si>
  <si>
    <t>1247231598</t>
  </si>
  <si>
    <t>6.20</t>
  </si>
  <si>
    <t>Skladba stěn</t>
  </si>
  <si>
    <t>6.20.01</t>
  </si>
  <si>
    <t>Skladba stěn- nové zděné</t>
  </si>
  <si>
    <t>-153936795</t>
  </si>
  <si>
    <t>1842264726</t>
  </si>
  <si>
    <t>578877858</t>
  </si>
  <si>
    <t>612321141</t>
  </si>
  <si>
    <t>Vápenocementová omítka štuková dvouvrstvá vnitřních stěn nanášená ručně</t>
  </si>
  <si>
    <t>-659532065</t>
  </si>
  <si>
    <t>612131101</t>
  </si>
  <si>
    <t>Cementový postřik vnitřních stěn nanášený celoplošně ručně</t>
  </si>
  <si>
    <t>-625967745</t>
  </si>
  <si>
    <t>"1.PP zazdívky" (1,0*2+1,01+1,0+0,98+0,99+0,99)*2,72</t>
  </si>
  <si>
    <t>1,27*2,02*0,525+(1,49+0,925+0,275)*2,72</t>
  </si>
  <si>
    <t>"zděný sokl" 1,4*0,61</t>
  </si>
  <si>
    <t>"1.PP zazdívky" 0,65*0,65</t>
  </si>
  <si>
    <t>"vyspravení podlahového soklu" 15</t>
  </si>
  <si>
    <t>"1.PP" (5,19+1,3)*2,87*2-1,0*2,02*2+1,27*2,072*2-1,0*2,02*2</t>
  </si>
  <si>
    <t>(0,29+2,05+1,565+0,2)*2,87*2-1,0*2,02*2</t>
  </si>
  <si>
    <t>"1.PP" 1,41*2,87*2+1,115*2,87*2-0,9*2,02*2+(2,24+0,2+2,24/2)*2,87*2</t>
  </si>
  <si>
    <t>" 1.PP přizdívka" (1,03+1,05+0,98+1,0+1,0+0,98+0,99+0,99)*2,72</t>
  </si>
  <si>
    <t>"1.NP" 0,5*2,87+0,45*2,87*2+1,24*2,02+1,75*2,87</t>
  </si>
  <si>
    <t>(0,9+1,28+2,07+2,58)*3,0*2</t>
  </si>
  <si>
    <t>"1.NP" (0,8*2,87+(2,09+2,505)*2,87-1,0*2,02+(1,63+1,455)*2,87+1,41*2,87)*2</t>
  </si>
  <si>
    <t>"1.NP" 2,41*2,87*2</t>
  </si>
  <si>
    <t>6.20.02</t>
  </si>
  <si>
    <t>Skladba stěn- nové železobetonové</t>
  </si>
  <si>
    <t>-71911154</t>
  </si>
  <si>
    <t>643934068</t>
  </si>
  <si>
    <t>-1255201377</t>
  </si>
  <si>
    <t>"základová zeď"(1,63+1,65)*0,25*2,72+(10,075+3,96+8,805+13,65+9,25+3,38+21,52)*2,87</t>
  </si>
  <si>
    <t>(13,63+2,995)*2,87</t>
  </si>
  <si>
    <t>"1.PP vnitřní stěny" 6,85*2,87*2*2+(6,85-0,6)*2*2,87</t>
  </si>
  <si>
    <t>6,5*2,87*2*2-2,98*2,45*2*2-1*2,02*2*2</t>
  </si>
  <si>
    <t>2,4*2,87*2</t>
  </si>
  <si>
    <t>"1.NP vnitřní" ((0,74+1,0+1,32+1,15)*2+(6,275+12,4)*2)*2,87-(1,0*2,02)*2</t>
  </si>
  <si>
    <t>-(6,025*2,55+5,1*2,55)*2</t>
  </si>
  <si>
    <t>(6,85*2*2+6,5*2+6,25*2+2,4*2)*2,87-(2,98*2,43+1,0*2,02*2)*2</t>
  </si>
  <si>
    <t>(6,85+4,1*2)*0,39*2+6,25*0,29*2</t>
  </si>
  <si>
    <t>"1.NP obvod" (0,2)*2,87+(21,315+9,25+3,38+13,65+8,805+0,3+3,96+10,085+1,65)*2,87</t>
  </si>
  <si>
    <t>6.20.03</t>
  </si>
  <si>
    <t>Skladba stěn- stávající konstrukce</t>
  </si>
  <si>
    <t>129702095</t>
  </si>
  <si>
    <t>1780361876</t>
  </si>
  <si>
    <t>1038597742</t>
  </si>
  <si>
    <t>612325416</t>
  </si>
  <si>
    <t>Oprava vnitřní vápenocementové hladké omítky stěn v rozsahu plochy do 10 % s celoplošným přeštukováním</t>
  </si>
  <si>
    <t>-435510087</t>
  </si>
  <si>
    <t>612325417</t>
  </si>
  <si>
    <t>Oprava vnitřní vápenocementové hladké omítky stěn v rozsahu plochy přes 10 do 30 %  s celoplošným přeštukováním</t>
  </si>
  <si>
    <t>-1627455716</t>
  </si>
  <si>
    <t>612325419</t>
  </si>
  <si>
    <t>Oprava vnitřní vápenocementové hladké omítky stěn v rozsahu plochy přes 30 do 50 %  s celoplošným přeštukováním</t>
  </si>
  <si>
    <t>405750364</t>
  </si>
  <si>
    <t>"schodiště" (3,235*2+3,07)*(2,87*2)</t>
  </si>
  <si>
    <t>2110451398</t>
  </si>
  <si>
    <t>349,046+324,424+435,93</t>
  </si>
  <si>
    <t>6.20.04</t>
  </si>
  <si>
    <t>Skladba stěn- stávající a nových konstrukce průjezdu</t>
  </si>
  <si>
    <t>622511022</t>
  </si>
  <si>
    <t>Tenkovrstvá akrylátová zatíraná omítka zrnitost 2,0 mm vnějších stěn</t>
  </si>
  <si>
    <t>-198933720</t>
  </si>
  <si>
    <t>30,834+116,104</t>
  </si>
  <si>
    <t>622131151</t>
  </si>
  <si>
    <t xml:space="preserve">Postřik vnějších stěn nanášený celoplošně </t>
  </si>
  <si>
    <t>1674169675</t>
  </si>
  <si>
    <t>"sloupy" 2,7*(1,005+0,83+0,6*2+0,55+0,62+0,735+0,77)*2</t>
  </si>
  <si>
    <t>622321341</t>
  </si>
  <si>
    <t>Vápenocementová omítka štuková dvouvrstvá vnějších stěn nanášená strojně</t>
  </si>
  <si>
    <t>-1467516736</t>
  </si>
  <si>
    <t>622321391</t>
  </si>
  <si>
    <t>Příplatek k vápenocementové omítce vnějších stěn za každých dalších 5 mm tloušťky strojně</t>
  </si>
  <si>
    <t>-191756477</t>
  </si>
  <si>
    <t>30,834*2</t>
  </si>
  <si>
    <t>622325356</t>
  </si>
  <si>
    <t>Oprava vnější vápenné omítky s celoplošným přeštukováním členitosti 2 v rozsahu přes 40 do 50 %</t>
  </si>
  <si>
    <t>-17778331</t>
  </si>
  <si>
    <t>(0,77+4,995+0,62+3,71+0,55+5,37+0,83)*3,085*2+3,085*0,45*3</t>
  </si>
  <si>
    <t>3,085*0,615+3,085*0,39*2+3,085*0,8+3,085*0,4</t>
  </si>
  <si>
    <t>6.20.05</t>
  </si>
  <si>
    <t>Skladba stěn- vnější fasády</t>
  </si>
  <si>
    <t>452858762</t>
  </si>
  <si>
    <t>(9,815+3,96+8,805+13,65+9,25+3,38+21,11)*(3,125+0,2+0,76)</t>
  </si>
  <si>
    <t>(6,56+12,705+6,56)*(3,125+0,2+0,75)-5,1*2,55-6,275*2,55</t>
  </si>
  <si>
    <t>0,3*(2,55*2+6,275+2,55*2+5,1)</t>
  </si>
  <si>
    <t>1005674450</t>
  </si>
  <si>
    <t>6.20.06</t>
  </si>
  <si>
    <t>Skladba stěn- oprava vnější fasády</t>
  </si>
  <si>
    <t>-1360853008</t>
  </si>
  <si>
    <t>(2,14+0,515+5,46+0,85+1,23+0,54+1,3+0,92+1,5+4,815+0,615+10,7)*2</t>
  </si>
  <si>
    <t>(7,15+2,21+7,575+6,365+6,125)*2</t>
  </si>
  <si>
    <t>6.30</t>
  </si>
  <si>
    <t>Skladba podlah</t>
  </si>
  <si>
    <t>631311139</t>
  </si>
  <si>
    <t>Oprava stávajících sousedních povrchů vč.kačírku</t>
  </si>
  <si>
    <t>1506998209</t>
  </si>
  <si>
    <t>(9,815+3,96+8,805+13,65+9,25+3,38+21,11)*0,8</t>
  </si>
  <si>
    <t>6.30P.01</t>
  </si>
  <si>
    <t>P.01 Podlaha na nové želbet desce desce Sikafloor Multiflex PS-32 tl.2 mm</t>
  </si>
  <si>
    <t>77761112111</t>
  </si>
  <si>
    <t>Krycí nátěr Sikafloor Primer podlahy vč.soklu</t>
  </si>
  <si>
    <t>1738546748</t>
  </si>
  <si>
    <t>"S1.01 až S1.06, stěny" (3,64+(1562,25-508,489+38,515)-(3,9*6,85))</t>
  </si>
  <si>
    <t>271532212</t>
  </si>
  <si>
    <t>Podsyp pod základové konstrukce se zhutněním z hrubého kameniva frakce 16 až 32 mm</t>
  </si>
  <si>
    <t>-684305444</t>
  </si>
  <si>
    <t>"S1.01 až S1.06, stěny" ((3,64+(1562,25-508,489+38,515)-(3,9*6,85)))*0,15</t>
  </si>
  <si>
    <t>(((1,65+10,075+3,96+8,805+13,65+9,25+3,38+21,52+13,85+2,995)*0,27))*0,15</t>
  </si>
  <si>
    <t>"sloupy" ((1,1*0,25*6+1,125*0,25+1,875*0,3))*0,15</t>
  </si>
  <si>
    <t>6.30P.02</t>
  </si>
  <si>
    <t>P.02 Podlaha na stáv.stropní desce Sikafloor Multiflex EB-14ECC tl.2-4 mm</t>
  </si>
  <si>
    <t>77761112112</t>
  </si>
  <si>
    <t>-133868959</t>
  </si>
  <si>
    <t>77712110512</t>
  </si>
  <si>
    <t>Vyrovnávací vrstva podlah stěrkou SIKAFLOOR+posyp</t>
  </si>
  <si>
    <t>-1827183505</t>
  </si>
  <si>
    <t>7771311051</t>
  </si>
  <si>
    <t>Penetrační Sikafloor-Primer  podlahy</t>
  </si>
  <si>
    <t>-775651287</t>
  </si>
  <si>
    <t>66</t>
  </si>
  <si>
    <t>777111111</t>
  </si>
  <si>
    <t>Vysátí podkladu před provedením lité podlahy</t>
  </si>
  <si>
    <t>-1489926942</t>
  </si>
  <si>
    <t>67</t>
  </si>
  <si>
    <t>632450125</t>
  </si>
  <si>
    <t>Vyrovnávací cementový potěr tl přes 10 do 60 mm z Sikascreed-100</t>
  </si>
  <si>
    <t>1334828964</t>
  </si>
  <si>
    <t>"místnost č. 1.01,1.03,1.05,1.07,1.02" 113,29+8,30+1,82+22,20</t>
  </si>
  <si>
    <t>8,49*7,235+7,575*6,365+1,59*0,82</t>
  </si>
  <si>
    <t>6.30P.03</t>
  </si>
  <si>
    <t>P.03 Podlaha na nové.stropní desce Sikafloor Multiflex PB-56 tl.5 mm</t>
  </si>
  <si>
    <t>68</t>
  </si>
  <si>
    <t>77761112113</t>
  </si>
  <si>
    <t>-1939808793</t>
  </si>
  <si>
    <t>69</t>
  </si>
  <si>
    <t>77712110523</t>
  </si>
  <si>
    <t>2132948309</t>
  </si>
  <si>
    <t>70</t>
  </si>
  <si>
    <t>1321793193</t>
  </si>
  <si>
    <t>71</t>
  </si>
  <si>
    <t>2099835334</t>
  </si>
  <si>
    <t>"nová stropní deska" 33,2+(5,155+3,95+7,215+2,66+4,255)*0,25</t>
  </si>
  <si>
    <t>"schodiště,sklad" 11,13+13,36+2,82</t>
  </si>
  <si>
    <t>"garáže" 1019,28-110,944</t>
  </si>
  <si>
    <t>6.30P.04</t>
  </si>
  <si>
    <t>P.04 Podlaha na želbet.stropní desce Sikafloor Multiflex PB-56 tl.2,5-3,5 mm</t>
  </si>
  <si>
    <t>72</t>
  </si>
  <si>
    <t>77761112114</t>
  </si>
  <si>
    <t>582034637</t>
  </si>
  <si>
    <t>73</t>
  </si>
  <si>
    <t>77712110524</t>
  </si>
  <si>
    <t>-1797938087</t>
  </si>
  <si>
    <t>74</t>
  </si>
  <si>
    <t>-789897932</t>
  </si>
  <si>
    <t>75</t>
  </si>
  <si>
    <t>1264776276</t>
  </si>
  <si>
    <t>"nad 1.NP"82</t>
  </si>
  <si>
    <t>76</t>
  </si>
  <si>
    <t>711191001</t>
  </si>
  <si>
    <t>Provedení adhezního můstku na vodorovné ploše</t>
  </si>
  <si>
    <t>1106529053</t>
  </si>
  <si>
    <t>77</t>
  </si>
  <si>
    <t>58581220</t>
  </si>
  <si>
    <t>adhezní můstek pod izolační a vyrovnávací lepící hmoty</t>
  </si>
  <si>
    <t>-1852896245</t>
  </si>
  <si>
    <t>Poznámka k položce:_x000D_
Spotřeba: 6-10 kg/m²</t>
  </si>
  <si>
    <t>82*0,12075 'Přepočtené koeficientem množství</t>
  </si>
  <si>
    <t>78</t>
  </si>
  <si>
    <t>631311114</t>
  </si>
  <si>
    <t>Mazanina tl přes 50 do 80 mm z betonu prostého bez zvýšených nároků na prostředí tř. C 16/20</t>
  </si>
  <si>
    <t>-1850898385</t>
  </si>
  <si>
    <t>20*(0,18+0,06)/2</t>
  </si>
  <si>
    <t>79</t>
  </si>
  <si>
    <t>631319011</t>
  </si>
  <si>
    <t>Příplatek k mazanině tl přes 50 do 80 mm za přehlazení povrchu</t>
  </si>
  <si>
    <t>-1899477719</t>
  </si>
  <si>
    <t>80</t>
  </si>
  <si>
    <t>63131114</t>
  </si>
  <si>
    <t>předmíchaný cementový potěr (SIKASCREED-100) ve spádu s hlazeným povrchem</t>
  </si>
  <si>
    <t>-616741531</t>
  </si>
  <si>
    <t>81</t>
  </si>
  <si>
    <t>941311111</t>
  </si>
  <si>
    <t>Montáž lešení řadového modulového lehkého zatížení do 200 kg/m2 š přes 0,6 do 0,9 m v do 10 m</t>
  </si>
  <si>
    <t>-1568247871</t>
  </si>
  <si>
    <t>82</t>
  </si>
  <si>
    <t>941311211</t>
  </si>
  <si>
    <t>Příplatek k lešení řadovému modulovému lehkému š 0,9 m v přes 10 do 25 m za první a ZKD den použití</t>
  </si>
  <si>
    <t>-1139650481</t>
  </si>
  <si>
    <t>368,531*4</t>
  </si>
  <si>
    <t>83</t>
  </si>
  <si>
    <t>941311811</t>
  </si>
  <si>
    <t>Demontáž lešení řadového modulového lehkého zatížení do 200 kg/m2 š přes 0,6 do 0,9 m v do 10 m</t>
  </si>
  <si>
    <t>-745855829</t>
  </si>
  <si>
    <t>84</t>
  </si>
  <si>
    <t>949101112</t>
  </si>
  <si>
    <t>Lešení pomocné pro objekty pozemních staveb s lešeňovou podlahou v přes 1,9 do 3,5 m zatížení do 150 kg/m2</t>
  </si>
  <si>
    <t>-314177379</t>
  </si>
  <si>
    <t>1641,83+1216,58</t>
  </si>
  <si>
    <t>85</t>
  </si>
  <si>
    <t>95211</t>
  </si>
  <si>
    <t>Hydraulický autovýtah s řízením HAV 4000</t>
  </si>
  <si>
    <t>375857696</t>
  </si>
  <si>
    <t>Poznámka k položce:_x000D_
V ceně je 5 ks dálkových ovladačů_x000D_
cena zahrnuje_x000D_
Kompletní dodávka a montáž hydraulického výtahu HAV 4000_x000D_
 Olej_x000D_
 Hlavní vypínač_x000D_
 Montáž výtahu+ zkoušky_x000D_
 GSm brána_x000D_
.  Microleveling- přídavné dorovnávání</t>
  </si>
  <si>
    <t>86</t>
  </si>
  <si>
    <t>95212</t>
  </si>
  <si>
    <t>Šachtový lešení</t>
  </si>
  <si>
    <t>1250919503</t>
  </si>
  <si>
    <t>87</t>
  </si>
  <si>
    <t>95213</t>
  </si>
  <si>
    <t>Nouzový bateriový sjezd</t>
  </si>
  <si>
    <t>728224114</t>
  </si>
  <si>
    <t>88</t>
  </si>
  <si>
    <t>95214</t>
  </si>
  <si>
    <t>Hluková zkouška</t>
  </si>
  <si>
    <t>233760252</t>
  </si>
  <si>
    <t>89</t>
  </si>
  <si>
    <t>95218</t>
  </si>
  <si>
    <t>Vyspravení soklu průjezdu</t>
  </si>
  <si>
    <t>-490967429</t>
  </si>
  <si>
    <t>5,37+3,71+4,995</t>
  </si>
  <si>
    <t>90</t>
  </si>
  <si>
    <t>95219</t>
  </si>
  <si>
    <t>Vybetonování nového soklu průjezdu</t>
  </si>
  <si>
    <t>-395638129</t>
  </si>
  <si>
    <t>5,37+4,995</t>
  </si>
  <si>
    <t>91</t>
  </si>
  <si>
    <t>95220</t>
  </si>
  <si>
    <t>Dodávka, isnatalce a zprovoznění ZDP, včetně přenosové tabulky pro PCO</t>
  </si>
  <si>
    <t>-1205516586</t>
  </si>
  <si>
    <t>92</t>
  </si>
  <si>
    <t>95221</t>
  </si>
  <si>
    <t>Zkušební provoz systému - 14 dní</t>
  </si>
  <si>
    <t>-1777715963</t>
  </si>
  <si>
    <t>93</t>
  </si>
  <si>
    <t>95222</t>
  </si>
  <si>
    <t>Montáž a dodávka hasicí přístroj 34A/183B</t>
  </si>
  <si>
    <t>1251626812</t>
  </si>
  <si>
    <t>94</t>
  </si>
  <si>
    <t>952901221</t>
  </si>
  <si>
    <t>Vyčištění budov průmyslových objektů při jakékoliv výšce podlaží</t>
  </si>
  <si>
    <t>-511106582</t>
  </si>
  <si>
    <t>95</t>
  </si>
  <si>
    <t>-278276003</t>
  </si>
  <si>
    <t>96</t>
  </si>
  <si>
    <t>199728121</t>
  </si>
  <si>
    <t>97</t>
  </si>
  <si>
    <t>-210649004</t>
  </si>
  <si>
    <t>0,724*19</t>
  </si>
  <si>
    <t>98</t>
  </si>
  <si>
    <t>68712558</t>
  </si>
  <si>
    <t>99</t>
  </si>
  <si>
    <t>862886461</t>
  </si>
  <si>
    <t>712</t>
  </si>
  <si>
    <t>Povlakové krytiny</t>
  </si>
  <si>
    <t>100</t>
  </si>
  <si>
    <t>998712102</t>
  </si>
  <si>
    <t>Přesun hmot tonážní tonážní pro krytiny povlakové v objektech v přes 6 do 12 m</t>
  </si>
  <si>
    <t>1916241344</t>
  </si>
  <si>
    <t>101</t>
  </si>
  <si>
    <t>998712181</t>
  </si>
  <si>
    <t>Příplatek k přesunu hmot tonážní 712 prováděný bez použití mechanizace</t>
  </si>
  <si>
    <t>734579062</t>
  </si>
  <si>
    <t>712.1</t>
  </si>
  <si>
    <t>Skladba nové zelené plochy</t>
  </si>
  <si>
    <t>102</t>
  </si>
  <si>
    <t>712771431</t>
  </si>
  <si>
    <t>Provedení vegetační vrstvy ze substrátu tl přes 300 mm vegetační střechy sklon do 5°</t>
  </si>
  <si>
    <t>-541390524</t>
  </si>
  <si>
    <t>600*(0,3+0,67)/2</t>
  </si>
  <si>
    <t>103</t>
  </si>
  <si>
    <t>10321003</t>
  </si>
  <si>
    <t>substrát vegetačních střech intenzivní</t>
  </si>
  <si>
    <t>-349911323</t>
  </si>
  <si>
    <t>291*1,05 'Přepočtené koeficientem množství</t>
  </si>
  <si>
    <t>104</t>
  </si>
  <si>
    <t>712771271</t>
  </si>
  <si>
    <t>Provedení filtrační vrstvy vegetační střechy z textilií sklon do 5°</t>
  </si>
  <si>
    <t>-693773109</t>
  </si>
  <si>
    <t>105</t>
  </si>
  <si>
    <t>69334310</t>
  </si>
  <si>
    <t>geotextilie netkaná separační, ochranná, filtrační, drenážní ISM 50</t>
  </si>
  <si>
    <t>-1948864942</t>
  </si>
  <si>
    <t>688,8*1,1 'Přepočtené koeficientem množství</t>
  </si>
  <si>
    <t>106</t>
  </si>
  <si>
    <t>712332139</t>
  </si>
  <si>
    <t>Povlaková krytina plochých střech nopovou folií s perforovanou deskou, nopek v 60 mm</t>
  </si>
  <si>
    <t>1987163606</t>
  </si>
  <si>
    <t>107</t>
  </si>
  <si>
    <t>713141131</t>
  </si>
  <si>
    <t>Montáž izolace tepelné střech plochých lepené za studena plně 1 vrstva rohoží, pásů, dílců, desek</t>
  </si>
  <si>
    <t>1736810731</t>
  </si>
  <si>
    <t>108</t>
  </si>
  <si>
    <t>28376418</t>
  </si>
  <si>
    <t>deska z polystyrénu XPS, hrana polodrážková a hladký povrch 300kPA tl 60mm</t>
  </si>
  <si>
    <t>1475913136</t>
  </si>
  <si>
    <t>109</t>
  </si>
  <si>
    <t>712341559</t>
  </si>
  <si>
    <t>Provedení povlakové krytiny střech do 10° pásy NAIP přitavením v plné ploše</t>
  </si>
  <si>
    <t>-771870553</t>
  </si>
  <si>
    <t>110</t>
  </si>
  <si>
    <t>628320011</t>
  </si>
  <si>
    <t>SBS modifikovaný asfaltový pás proti prorůstání kořenů rostrlin, atest FLL,   vrchní, natavitelný, Dörr-Gardentop PYE PV200 S5G-wf (GARDENTOP E-KV-5S-wf-25)</t>
  </si>
  <si>
    <t>465968764</t>
  </si>
  <si>
    <t>688,8*1,1655 'Přepočtené koeficientem množství</t>
  </si>
  <si>
    <t>111</t>
  </si>
  <si>
    <t>712311101</t>
  </si>
  <si>
    <t>Provedení povlakové krytiny střech do 10° za studena lakem penetračním nebo asfaltovým</t>
  </si>
  <si>
    <t>-226982737</t>
  </si>
  <si>
    <t>494,1+194,7</t>
  </si>
  <si>
    <t>112</t>
  </si>
  <si>
    <t>11163150</t>
  </si>
  <si>
    <t>lak penetrační asfaltový</t>
  </si>
  <si>
    <t>-2107954975</t>
  </si>
  <si>
    <t>Poznámka k položce:_x000D_
Spotřeba 0,3-0,4kg/m2</t>
  </si>
  <si>
    <t>688,8*0,00032 'Přepočtené koeficientem množství</t>
  </si>
  <si>
    <t>113</t>
  </si>
  <si>
    <t>631341139</t>
  </si>
  <si>
    <t>Lehčený beton do spádu tl.50 až 300 mm</t>
  </si>
  <si>
    <t>1296087225</t>
  </si>
  <si>
    <t>688,800*(0,050+0,420)/2</t>
  </si>
  <si>
    <t>712.1a</t>
  </si>
  <si>
    <t>Intenzivní vegetační stšecha</t>
  </si>
  <si>
    <t>114</t>
  </si>
  <si>
    <t>181411121</t>
  </si>
  <si>
    <t>Založení lučního trávníku výsevem pl do 1000 m2 v rovině a ve svahu do 1:5</t>
  </si>
  <si>
    <t>1889996645</t>
  </si>
  <si>
    <t>115</t>
  </si>
  <si>
    <t>00572100</t>
  </si>
  <si>
    <t>osivo jetelotráva intenzivní víceletá</t>
  </si>
  <si>
    <t>931698028</t>
  </si>
  <si>
    <t>217*0,02 'Přepočtené koeficientem množství</t>
  </si>
  <si>
    <t>116</t>
  </si>
  <si>
    <t>637121115</t>
  </si>
  <si>
    <t>Kačírku tl 300 mm s udusáním</t>
  </si>
  <si>
    <t>1794847996</t>
  </si>
  <si>
    <t>117</t>
  </si>
  <si>
    <t>936104216</t>
  </si>
  <si>
    <t>Parkový odpadkový koš Prax</t>
  </si>
  <si>
    <t>-517939730</t>
  </si>
  <si>
    <t>118</t>
  </si>
  <si>
    <t>936104217</t>
  </si>
  <si>
    <t>Lavice Ezeis Brick 1500x450x350 mm</t>
  </si>
  <si>
    <t>-45411629</t>
  </si>
  <si>
    <t>119</t>
  </si>
  <si>
    <t>936104218</t>
  </si>
  <si>
    <t>Obruba plochy ocelový plech pozinkovaný obrubníck tl.2 mm</t>
  </si>
  <si>
    <t>-1503763662</t>
  </si>
  <si>
    <t>120</t>
  </si>
  <si>
    <t>18410225</t>
  </si>
  <si>
    <t>Půdokryvné rostliny přibližný odhad 4kusy/m2</t>
  </si>
  <si>
    <t>-1640229576</t>
  </si>
  <si>
    <t>121</t>
  </si>
  <si>
    <t>10311100</t>
  </si>
  <si>
    <t>rašelina zahradnická   VL</t>
  </si>
  <si>
    <t>361350492</t>
  </si>
  <si>
    <t>1,5*1,1 'Přepočtené koeficientem množství</t>
  </si>
  <si>
    <t>122</t>
  </si>
  <si>
    <t>18410226</t>
  </si>
  <si>
    <t>Záhony trvalek ( plocha 11.7 m2 )</t>
  </si>
  <si>
    <t>-1163663236</t>
  </si>
  <si>
    <t>123</t>
  </si>
  <si>
    <t>10391100</t>
  </si>
  <si>
    <t>kůra mulčovací VL</t>
  </si>
  <si>
    <t>1067279324</t>
  </si>
  <si>
    <t>0,6*1,1 'Přepočtené koeficientem množství</t>
  </si>
  <si>
    <t>124</t>
  </si>
  <si>
    <t>18410227</t>
  </si>
  <si>
    <t>Záhony s okrasnými trávami ( plocha 14m2 )</t>
  </si>
  <si>
    <t>-1183412491</t>
  </si>
  <si>
    <t>125</t>
  </si>
  <si>
    <t>1614264067</t>
  </si>
  <si>
    <t>0,7*1,1 'Přepočtené koeficientem množství</t>
  </si>
  <si>
    <t>126</t>
  </si>
  <si>
    <t>-318043700</t>
  </si>
  <si>
    <t>127</t>
  </si>
  <si>
    <t>18410228</t>
  </si>
  <si>
    <t>Cibuloviny kosatce</t>
  </si>
  <si>
    <t>1355532537</t>
  </si>
  <si>
    <t>128</t>
  </si>
  <si>
    <t>18410229</t>
  </si>
  <si>
    <t>Nízké keře v dospělosti max 1,5m</t>
  </si>
  <si>
    <t>-785780932</t>
  </si>
  <si>
    <t>129</t>
  </si>
  <si>
    <t>-308402500</t>
  </si>
  <si>
    <t>130</t>
  </si>
  <si>
    <t>18410230</t>
  </si>
  <si>
    <t>Dřevěné rošty cesty šířka 900 mm</t>
  </si>
  <si>
    <t>497811509</t>
  </si>
  <si>
    <t>712.2</t>
  </si>
  <si>
    <t>Skladba kačírku</t>
  </si>
  <si>
    <t>131</t>
  </si>
  <si>
    <t>637121118</t>
  </si>
  <si>
    <t>Plocha z kačírku tl.60 až 300 mm</t>
  </si>
  <si>
    <t>-1350490524</t>
  </si>
  <si>
    <t>137,3*(0,06+0,3)*2</t>
  </si>
  <si>
    <t>132</t>
  </si>
  <si>
    <t>-56707501</t>
  </si>
  <si>
    <t>133</t>
  </si>
  <si>
    <t>698567878</t>
  </si>
  <si>
    <t>137,3*1,1 'Přepočtené koeficientem množství</t>
  </si>
  <si>
    <t>134</t>
  </si>
  <si>
    <t>1783173630</t>
  </si>
  <si>
    <t>135</t>
  </si>
  <si>
    <t>986449939</t>
  </si>
  <si>
    <t>137,3*1,1655 'Přepočtené koeficientem množství</t>
  </si>
  <si>
    <t>136</t>
  </si>
  <si>
    <t>-1829348498</t>
  </si>
  <si>
    <t>137</t>
  </si>
  <si>
    <t>741800907</t>
  </si>
  <si>
    <t>137,3*0,00032 'Přepočtené koeficientem množství</t>
  </si>
  <si>
    <t>138</t>
  </si>
  <si>
    <t>221674904</t>
  </si>
  <si>
    <t>137,3*(0,050+0,420)/2</t>
  </si>
  <si>
    <t>764</t>
  </si>
  <si>
    <t>Konstrukce klempířské</t>
  </si>
  <si>
    <t>139</t>
  </si>
  <si>
    <t>764244 K.01</t>
  </si>
  <si>
    <t>K.01 Oplechování horních ploch a nadezdívek (atik) bez rohů z TiZn předzvětralého plechu kotvené rš 450 mm vč.OSB desky kotvené do želbet atiky</t>
  </si>
  <si>
    <t>1471644707</t>
  </si>
  <si>
    <t>Poznámka k položce:_x000D_
viz tabulka klempířských výrobků</t>
  </si>
  <si>
    <t>140</t>
  </si>
  <si>
    <t>764244 K.02</t>
  </si>
  <si>
    <t>K.02 Oplechování horních ploch a nadezdívek (atik) bez rohů z TiZn předzvětralého plechu kotvené rš 485 mm vč.OSB desky kotvené do želbet atiky</t>
  </si>
  <si>
    <t>-569989244</t>
  </si>
  <si>
    <t>141</t>
  </si>
  <si>
    <t>764244 K.03</t>
  </si>
  <si>
    <t>K.03 Oplechování horních ploch a nadezdívek (oplechování vyústění VZT) z TiZn předzvětralého plechu kotvené rš 1340x1230 mm vč.OSB desky kotvené do želbet atiky</t>
  </si>
  <si>
    <t>-2138242893</t>
  </si>
  <si>
    <t>142</t>
  </si>
  <si>
    <t>764244 K.04</t>
  </si>
  <si>
    <t>K.04 Oplechování horních ploch a nadezdívek (atik) bez rohů z TiZn předzvětralého plechu kotvené rš 545 mm vč.OSB desky kotvené do želbet atiky</t>
  </si>
  <si>
    <t>-1783731831</t>
  </si>
  <si>
    <t>143</t>
  </si>
  <si>
    <t>764245446</t>
  </si>
  <si>
    <t>K.01,02 Příplatek za zvýšenou pracnost při oplechování rohů nadezdívek z TiZn předzvětralého plechu rš přes 400 mm</t>
  </si>
  <si>
    <t>-1707258191</t>
  </si>
  <si>
    <t>"K.01, K.02, K.04"11*2+1*2+7*2</t>
  </si>
  <si>
    <t>144</t>
  </si>
  <si>
    <t>998764202</t>
  </si>
  <si>
    <t>Přesun hmot procentní pro konstrukce klempířské v objektech v přes 6 do 12 m</t>
  </si>
  <si>
    <t>%</t>
  </si>
  <si>
    <t>515253443</t>
  </si>
  <si>
    <t>766</t>
  </si>
  <si>
    <t>Konstrukce truhlářské</t>
  </si>
  <si>
    <t>145</t>
  </si>
  <si>
    <t>7666 D.17</t>
  </si>
  <si>
    <t>D.17 Dodávka a montáž dvoukřídlé dveře vchodové rozměr 1410x2042 mm, zárubeň dřevěná, dveře dřevěné</t>
  </si>
  <si>
    <t>2046605337</t>
  </si>
  <si>
    <t>Poznámka k položce:_x000D_
viz. tabulka dveří a oken</t>
  </si>
  <si>
    <t>146</t>
  </si>
  <si>
    <t>998766202</t>
  </si>
  <si>
    <t>Přesun hmot procentní pro kce truhlářské v objektech v přes 6 do 12 m</t>
  </si>
  <si>
    <t>1893449540</t>
  </si>
  <si>
    <t>147</t>
  </si>
  <si>
    <t>7676 D.01</t>
  </si>
  <si>
    <t>D.01 Dodávka a montáž noční bezpečnostní rolety rozměr 5880x3000 mm, typ zárubně ocelová, roleta provedení ocelové, napojení na EZS, EPS</t>
  </si>
  <si>
    <t>1682596335</t>
  </si>
  <si>
    <t>148</t>
  </si>
  <si>
    <t>7676 D.02</t>
  </si>
  <si>
    <t>D.02 Dodávka a montáž ocelových dveří rozměr 800x1970 mm požární EW30DP1-C3, typ zárubně ocelová, dveře ocelové, není napojení na EZS, EPS</t>
  </si>
  <si>
    <t>1002834873</t>
  </si>
  <si>
    <t>149</t>
  </si>
  <si>
    <t>7676 D.03</t>
  </si>
  <si>
    <t>D.03 Dodávka a montáž ocelových dveří rozměr 900x1970 mm požární odolnost EI30DP1-Sm,C3, typ zárubně ocelová, dveře ocelové, napojení na EZS</t>
  </si>
  <si>
    <t>1701840598</t>
  </si>
  <si>
    <t>150</t>
  </si>
  <si>
    <t>7676 D.04</t>
  </si>
  <si>
    <t>D.04 Dodávka a montáž ocelových dveří rozměr 900x1970 mm, typ zárubně ocelová, dveře ocelové</t>
  </si>
  <si>
    <t>-634296002</t>
  </si>
  <si>
    <t>151</t>
  </si>
  <si>
    <t>7676 D.05</t>
  </si>
  <si>
    <t>D.05 Dodávka a montáž ocelových dveří rozměr 800x1970 mm, typ zárubně ocelová, dveře ocelové</t>
  </si>
  <si>
    <t>1103700350</t>
  </si>
  <si>
    <t>152</t>
  </si>
  <si>
    <t>7676 D.06</t>
  </si>
  <si>
    <t>D.06 Dodávka a montáž ocelových dveří rozměr 900x1970 mm požární odolnost EI3D0P1-Sm,C3, typ zárubně ocelová, dveře ocelové</t>
  </si>
  <si>
    <t>791885079</t>
  </si>
  <si>
    <t>153</t>
  </si>
  <si>
    <t>7676 D.07</t>
  </si>
  <si>
    <t>D.07 Dodávka a montáž vertikální protopožární roleta bez zklápění rozměr 6025x2400 mm požární odolnost EI30DP1</t>
  </si>
  <si>
    <t>301226113</t>
  </si>
  <si>
    <t>154</t>
  </si>
  <si>
    <t>7676 D.08</t>
  </si>
  <si>
    <t>D.08 Dodávka a montáž protipožární horizontálně posuvná teleskopická vrata rozměr 5100x2550 mm požární odolnost EI30DP1</t>
  </si>
  <si>
    <t>42331055</t>
  </si>
  <si>
    <t>155</t>
  </si>
  <si>
    <t>7676 D.09</t>
  </si>
  <si>
    <t>D.09 Dodávka a montáž ocelových dveří rozměr 900x1970 mm požární EW30DP1-C3, typ zárubně ocelová, dveře ocelové, není napojení na EZS, EPS</t>
  </si>
  <si>
    <t>730475819</t>
  </si>
  <si>
    <t>156</t>
  </si>
  <si>
    <t>7676 D.10</t>
  </si>
  <si>
    <t>D.10 Dodávka a montáž ocelových dveří rozměr 900x1970 mm požární EW30DP1-C3, typ zárubně ocelová, dveře ocelové, není napojení na EZS, EPS</t>
  </si>
  <si>
    <t>-1063056199</t>
  </si>
  <si>
    <t>157</t>
  </si>
  <si>
    <t>7676 D.11</t>
  </si>
  <si>
    <t>D.11 Dodávka a montáž ocelových dveří rozměr 900x1970 mm požární odolnost EI30DP1-Sm,C3, typ zárubně ocelová, dveře ocelové</t>
  </si>
  <si>
    <t>-1913248518</t>
  </si>
  <si>
    <t>158</t>
  </si>
  <si>
    <t>7676 D.12</t>
  </si>
  <si>
    <t>D.12 Dodávka a montáž ocelových dveří rozměr 900x1970 mm požární odolnost EI30DP1-Sm,C3, typ zárubně ocelová, dveře ocelové</t>
  </si>
  <si>
    <t>-946144728</t>
  </si>
  <si>
    <t>159</t>
  </si>
  <si>
    <t>7676 D.13</t>
  </si>
  <si>
    <t>D.13 Dodávka a montáž ocelových dveří rozměr 900x1970 mm požární odolnost EW30DP1-C3, typ zárubně ocelová, dveře ocelové</t>
  </si>
  <si>
    <t>1356092850</t>
  </si>
  <si>
    <t>160</t>
  </si>
  <si>
    <t>7676 D.14</t>
  </si>
  <si>
    <t>D.14 Dodávka a montáž ocelových dveří rozměr 900x1970 mm požární odolnost EW30DP1-C3, typ zárubně ocelová, dveře ocelové</t>
  </si>
  <si>
    <t>1448288683</t>
  </si>
  <si>
    <t>161</t>
  </si>
  <si>
    <t>7676 D.15</t>
  </si>
  <si>
    <t>D.15 Dodávka a montáž ocelových dveří rozměr 900x1970 mm požární odolnost EW30DP1-C3, typ zárubně ocelová, dveře ocelové</t>
  </si>
  <si>
    <t>-20356597</t>
  </si>
  <si>
    <t>162</t>
  </si>
  <si>
    <t>7676 D.16</t>
  </si>
  <si>
    <t>D.16 Dodávka a montáž ocelových dveří rozměr 800x1970 mm požární odolnost EW30DP1-C3, typ zárubně ocelová, dveře ocelové</t>
  </si>
  <si>
    <t>733040397</t>
  </si>
  <si>
    <t>163</t>
  </si>
  <si>
    <t>7676 O.01</t>
  </si>
  <si>
    <t xml:space="preserve">O.01 Dodávka a montáž fixní nadsvětlík nad vjezdem a výjezdem v ocelovém rámu rozměr 2700x770 mm </t>
  </si>
  <si>
    <t>-177803210</t>
  </si>
  <si>
    <t>164</t>
  </si>
  <si>
    <t>7676 Z.01</t>
  </si>
  <si>
    <t>Z.01 Dodávka a montáž ocelové konzoly pro osazení split jednotky umístěné v 1.NP vč.chemických kotev, povrchová úprava žárové zinkování</t>
  </si>
  <si>
    <t>368732881</t>
  </si>
  <si>
    <t>Poznámka k položce:_x000D_
viz. tabulka zámečnických prvků</t>
  </si>
  <si>
    <t>165</t>
  </si>
  <si>
    <t>7676 Z.02</t>
  </si>
  <si>
    <t>Z.02 Dodávka a montáž ochrana proti najetí oblouková zábrana rozměr 600x750 mm, vč.kotvení, povrchová úprava černožluté signální pruhy</t>
  </si>
  <si>
    <t>-1526306924</t>
  </si>
  <si>
    <t>166</t>
  </si>
  <si>
    <t>7676 Z.03</t>
  </si>
  <si>
    <t>Z.03 Dodávka a montáž nová mříž anglického dvorku rozměr 5930x1250 mm, vč.kotvení, povrchová úprava žárové zinkování</t>
  </si>
  <si>
    <t>-247487415</t>
  </si>
  <si>
    <t>167</t>
  </si>
  <si>
    <t>7676 Z.04</t>
  </si>
  <si>
    <t>Z.04 Dodávka a montáž trubkové zábradlí rozměr 1400 mm, vč.kotvení, povrchová úprava žárové zinkování</t>
  </si>
  <si>
    <t>-1030512114</t>
  </si>
  <si>
    <t>168</t>
  </si>
  <si>
    <t>7676 Z.05</t>
  </si>
  <si>
    <t>Z.05 Dodávka a montáž trubkové zábradlí únikového schodiště rozměr 900 mm, vč.kotvení, povrchová úprava hliník</t>
  </si>
  <si>
    <t>1338357408</t>
  </si>
  <si>
    <t>169</t>
  </si>
  <si>
    <t>7676 Z.06</t>
  </si>
  <si>
    <t>Z.06 Dodávka a montáž trubkové zábradlí únikového schodiště rozměr 900 mm, vč.kotvení, povrchová úprava hliník</t>
  </si>
  <si>
    <t>-1234627721</t>
  </si>
  <si>
    <t>170</t>
  </si>
  <si>
    <t>7676 Z.07</t>
  </si>
  <si>
    <t>Z.07 Dodávka a montáž profil L pro uložení překladu rozměr 200x140x100 mm, vč.kotvení, povrchová úprava základní antikorozní nátěr</t>
  </si>
  <si>
    <t>-1043919189</t>
  </si>
  <si>
    <t>171</t>
  </si>
  <si>
    <t>998767202</t>
  </si>
  <si>
    <t>Přesun hmot procentní pro zámečnické konstrukce v objektech v přes 6 do 12 m</t>
  </si>
  <si>
    <t>505929031</t>
  </si>
  <si>
    <t>D.1.2.01 - Stavebně konstrukční řešení</t>
  </si>
  <si>
    <t xml:space="preserve">    2 - Zakládání</t>
  </si>
  <si>
    <t xml:space="preserve">      2.1 - Zajištění stavební jámy</t>
  </si>
  <si>
    <t xml:space="preserve">    4 - Vodorovné konstrukce</t>
  </si>
  <si>
    <t>1919272847</t>
  </si>
  <si>
    <t>222298994</t>
  </si>
  <si>
    <t>72,417*10</t>
  </si>
  <si>
    <t>59016256</t>
  </si>
  <si>
    <t>"Trysková injektáž sloupů, výtahové šachty a schodiště" (0,75)^2*3,14*2,5*14</t>
  </si>
  <si>
    <t>"Trysková injektáž vjezdu" (0,5)^2*3,14*4,5*3</t>
  </si>
  <si>
    <t>1919478317</t>
  </si>
  <si>
    <t>72,417*2</t>
  </si>
  <si>
    <t>311662145</t>
  </si>
  <si>
    <t>Zakládání</t>
  </si>
  <si>
    <t>273321511</t>
  </si>
  <si>
    <t>Základové desky ze ŽB bez zvýšených nároků na prostředí tř. C 25/30</t>
  </si>
  <si>
    <t>-1673422643</t>
  </si>
  <si>
    <t>"doplnění základové desky" (1,8*1,8*0,1-(0,175)^2*3,14*0,1)*4</t>
  </si>
  <si>
    <t>282606011</t>
  </si>
  <si>
    <t>Trysková injektáž sloupy D do 1000 mm standardní podmínky</t>
  </si>
  <si>
    <t>-428229830</t>
  </si>
  <si>
    <t>"průjezd" 4,5*3</t>
  </si>
  <si>
    <t>589312681</t>
  </si>
  <si>
    <t>cementová suspenze s rozsahem vodního součinitele od 0,5 do 1,5 minimální pevnost sloupů 5.0MPa</t>
  </si>
  <si>
    <t>-1039620635</t>
  </si>
  <si>
    <t>(0,50)^2*3,14*4,5*3*1,1</t>
  </si>
  <si>
    <t>239111115</t>
  </si>
  <si>
    <t xml:space="preserve">Odbourání šikmé vrchní části výplně pilot </t>
  </si>
  <si>
    <t>1323449684</t>
  </si>
  <si>
    <t>762810022</t>
  </si>
  <si>
    <t>Záklop stropů z desek OSB tl 12 mm na pero a drážku šroubovaných na trámy</t>
  </si>
  <si>
    <t>796588742</t>
  </si>
  <si>
    <t>273323611</t>
  </si>
  <si>
    <t>Základové desky ze ŽB pro konstrukce bílých van tř. C 30/37</t>
  </si>
  <si>
    <t>203081555</t>
  </si>
  <si>
    <t>"S1.01 až S1.06, stěny" (3,64+15+(1562,25-508,489+38,515)-(3,9*6,85))*0,40</t>
  </si>
  <si>
    <t>((1,65+10,075+3,96+8,805+13,65+9,25+3,38+21,52+13,85+2,995)*0,27)*0,40</t>
  </si>
  <si>
    <t>"sloupy" (1,1*0,25*6+1,125*0,25+1,875*0,3)*0,4</t>
  </si>
  <si>
    <t>"rozšíření pod sloupem" (3,25+0,4)*(4,1+0,4)*0,2</t>
  </si>
  <si>
    <t>"V1" (3,9+0,3+0,2+0,1*3)*(6,85+0,1*2)*1,2</t>
  </si>
  <si>
    <t>"náběhy" (15,885+7,475+2,7+21,81+1)*1*0,2+(15,885+7,475+2,7+21,81+1)*0,2*0,1</t>
  </si>
  <si>
    <t>(1,105+1,0)*3,255*0,2+3,255*0,2*0,1</t>
  </si>
  <si>
    <t>273361821</t>
  </si>
  <si>
    <t>Výztuž základových desek betonářskou ocelí 10 505 (R)</t>
  </si>
  <si>
    <t>1567302905</t>
  </si>
  <si>
    <t>1,258*0,150</t>
  </si>
  <si>
    <t>-1747033044</t>
  </si>
  <si>
    <t>"S1.01 až S1.06, stěny" (3,64+15+(1562,25-508,489+38,515)-(3,9*6,85))*0,40*0,205</t>
  </si>
  <si>
    <t>((1,65+10,075+3,96+8,805+13,65+9,25+3,38+21,52+13,85+2,995)*0,27)*0,40*0,205</t>
  </si>
  <si>
    <t>"sloupy" (1,1*0,25*6+1,125*0,25+1,875*0,3)*0,4*0,242</t>
  </si>
  <si>
    <t>"rozšíření pod sloupem" (3,25+0,4)*(4,1+0,4)*0,2*0,205</t>
  </si>
  <si>
    <t>"V1" (3,9+0,3+0,2+0,1*3)*(6,85+0,1*2)*1,2*0,155</t>
  </si>
  <si>
    <t>"náběhy" ((15,885+7,475+2,7+21,81+1)*1*0,2+(15,885+7,475+2,7+21,81+1)*0,2*0,1)*0,205</t>
  </si>
  <si>
    <t>((1,105+1,0)*3,255*0,2+3,255*0,2*0,1)*0,205</t>
  </si>
  <si>
    <t>273361822</t>
  </si>
  <si>
    <t>Příplatek za krácení výztuže</t>
  </si>
  <si>
    <t>-2146402035</t>
  </si>
  <si>
    <t>0,189+100,452</t>
  </si>
  <si>
    <t>275313511</t>
  </si>
  <si>
    <t>Základové patky prostor po kontaminovaném materiálu z betonu tř. C 12/15</t>
  </si>
  <si>
    <t>-19738947</t>
  </si>
  <si>
    <t>"prostor kantaminovaného materiálu" 5*7*3+5*2,5*4</t>
  </si>
  <si>
    <t>2753211</t>
  </si>
  <si>
    <t>Ověření základových konstrukcí v prostoru 2.PP u základových patek</t>
  </si>
  <si>
    <t>1080314818</t>
  </si>
  <si>
    <t>2753212</t>
  </si>
  <si>
    <t>Ověření základovýách spár sousedních objektů kopanými sondami</t>
  </si>
  <si>
    <t>-1545756250</t>
  </si>
  <si>
    <t>275321611</t>
  </si>
  <si>
    <t>Základové patky ze ŽB bez zvýšených nároků na prostředí tř. C 30/37</t>
  </si>
  <si>
    <t>-307331913</t>
  </si>
  <si>
    <t>"základové patky 1500x1500x600" 1,5*1,5*0,6*4</t>
  </si>
  <si>
    <t>275361821</t>
  </si>
  <si>
    <t>Výztuž základových patek betonářskou ocelí 10 505 (R)</t>
  </si>
  <si>
    <t>-1444769798</t>
  </si>
  <si>
    <t>5,400*0,15</t>
  </si>
  <si>
    <t>275361822</t>
  </si>
  <si>
    <t>1931504817</t>
  </si>
  <si>
    <t>279311113</t>
  </si>
  <si>
    <t>Postupné podbetonování základového zdiva prostým betonem tř. C 12/15</t>
  </si>
  <si>
    <t>-1127259259</t>
  </si>
  <si>
    <t>"zajištění základové spáry" (12,94+1,745+19,11+4,25+0,8)*1*1</t>
  </si>
  <si>
    <t>279323112</t>
  </si>
  <si>
    <t>Základová zeď ze ŽB pro konstrukce bílých van tř. C 30/37</t>
  </si>
  <si>
    <t>-1977566417</t>
  </si>
  <si>
    <t>(1,63+1,65)*0,25*2,72+(10,075+3,96+8,805+13,65+9,25+3,38+21,52)*0,30*2,87</t>
  </si>
  <si>
    <t>(13,63+2,995)*0,25*2,87</t>
  </si>
  <si>
    <t>"V1 a jímka" ((3,9+0,3+0,2+0,1*3)*2+(6,85+0,1*2))*0,35*2*1,1</t>
  </si>
  <si>
    <t>(1,5*2+0,6*2)*0,6*0,35</t>
  </si>
  <si>
    <t>279351311</t>
  </si>
  <si>
    <t>Zřízení jednostranného bednění základových zdí</t>
  </si>
  <si>
    <t>220788066</t>
  </si>
  <si>
    <t>"V1 a jímka" ((3,9+0,3+0,2+0,1*3)*2+(6,85+0,1*2))*2*1,1</t>
  </si>
  <si>
    <t>(1,5*2+0,6*2)*0,6</t>
  </si>
  <si>
    <t>"obvodová stěna"(1,63+1,65)*2,72+0,25*2,72*3</t>
  </si>
  <si>
    <t>(10,075+3,96+8,805+13,65+9,25+3,38+21,52)*2,87</t>
  </si>
  <si>
    <t>(13,63+2,995+0,25)*2,87</t>
  </si>
  <si>
    <t>279351312</t>
  </si>
  <si>
    <t>Odstranění jednostranného bednění základových zdí</t>
  </si>
  <si>
    <t>400077845</t>
  </si>
  <si>
    <t>279351313</t>
  </si>
  <si>
    <t>Příplatek za pohledový beton základových zdí</t>
  </si>
  <si>
    <t>761091356</t>
  </si>
  <si>
    <t>279361821</t>
  </si>
  <si>
    <t>Výztuž základových zdí nosných betonářskou ocelí 10 505</t>
  </si>
  <si>
    <t>862548979</t>
  </si>
  <si>
    <t>"V1 a jímka" ((3,9+0,3+0,2+0,1*3)*2+(6,85+0,1*2))*0,35*2*1,1*0,175</t>
  </si>
  <si>
    <t>(1,5*2+0,6*2)*0,6*0,35*0,175</t>
  </si>
  <si>
    <t>"obvodová stěna" 74,979*0,195</t>
  </si>
  <si>
    <t>279361822</t>
  </si>
  <si>
    <t>1157640460</t>
  </si>
  <si>
    <t>282606012</t>
  </si>
  <si>
    <t>Trysková injektáž sloupy D přes 1000 do 1600 mm standardní podmínky</t>
  </si>
  <si>
    <t>1013696164</t>
  </si>
  <si>
    <t>"Trysková injektáž sloupů, výtahové šachty a schodiště" 14*2,5</t>
  </si>
  <si>
    <t>-417479687</t>
  </si>
  <si>
    <t>(0,75)^2*3,14*2,5*14*1,1</t>
  </si>
  <si>
    <t>2.1</t>
  </si>
  <si>
    <t>Zajištění stavební jámy</t>
  </si>
  <si>
    <t>153271111</t>
  </si>
  <si>
    <t>Kotvičky pro výztuž stříkaného betonu do malty hl od 0 do 0,2 m z oceli BSt 500 D do 10 mm</t>
  </si>
  <si>
    <t>-2019135514</t>
  </si>
  <si>
    <t>254,742*2</t>
  </si>
  <si>
    <t>153211001</t>
  </si>
  <si>
    <t>Zřízení stříkaného betonu tl do 50 mm skalních a poloskalních ploch</t>
  </si>
  <si>
    <t>529762894</t>
  </si>
  <si>
    <t>(10,155+4,295+9,12+13,65+9,25+3,38+22,52)*3,52</t>
  </si>
  <si>
    <t>58932314</t>
  </si>
  <si>
    <t>beton C 12/15 kamenivo frakce 0/22</t>
  </si>
  <si>
    <t>1434813480</t>
  </si>
  <si>
    <t>254,742*0,0575 'Přepočtené koeficientem množství</t>
  </si>
  <si>
    <t>224321114</t>
  </si>
  <si>
    <t>Vrty maloprofilové D přes 93 do 156 mm úklon do 45° hl 0 až 25 m hornina III a IV omezený prostor</t>
  </si>
  <si>
    <t>1594442416</t>
  </si>
  <si>
    <t>"předpoklad hloubky 4,5m" (26+4+13+17+11+16)*4,5</t>
  </si>
  <si>
    <t>283111113</t>
  </si>
  <si>
    <t>Zřízení trubkových mikropilot svislých část hladká D přes 105 do 115 mm</t>
  </si>
  <si>
    <t>-1753495267</t>
  </si>
  <si>
    <t>"předpoklad hloubky 4,5m" (26+4+13+17+11+16)*4,6</t>
  </si>
  <si>
    <t>14011079</t>
  </si>
  <si>
    <t>trubka ocelová bezešvá hladká jakost 11 353 108x16mm</t>
  </si>
  <si>
    <t>-1447596782</t>
  </si>
  <si>
    <t>281602111</t>
  </si>
  <si>
    <t>Injektování povrchové nízkotlaké s dvojitým obturátorem mikropilot a kotev tlakem do 0,6 MPa</t>
  </si>
  <si>
    <t>-1924792504</t>
  </si>
  <si>
    <t>"předpoklad 20 mm/1m" 402*0,33</t>
  </si>
  <si>
    <t>282606028</t>
  </si>
  <si>
    <t>Trysková injektáž těsnící stěny tloušťka přes 400 mm stísněné podmínky</t>
  </si>
  <si>
    <t>-1723751406</t>
  </si>
  <si>
    <t>(10,155+4,295+9,12+13,65+9,25+3,38+22,52)*2,5</t>
  </si>
  <si>
    <t>1766993241</t>
  </si>
  <si>
    <t>(0,5)^2*3,14*2,5*87*1,1</t>
  </si>
  <si>
    <t>-1127558031</t>
  </si>
  <si>
    <t>26+4+13+17+11+16</t>
  </si>
  <si>
    <t>271542211</t>
  </si>
  <si>
    <t>Podsyp pod základové konstrukce pracovní lavice pro TI z netříděné štěrkodrtě</t>
  </si>
  <si>
    <t>-1874864768</t>
  </si>
  <si>
    <t>(10,155+4,295+9,12+13,65+9,25+3,38+22,52)*3</t>
  </si>
  <si>
    <t>271542212</t>
  </si>
  <si>
    <t>Odstranění pracovní lavice</t>
  </si>
  <si>
    <t>-1833908658</t>
  </si>
  <si>
    <t>311321815</t>
  </si>
  <si>
    <t>Nosná zeď ze ŽB pohledového tř. C 30/37 bez výztuže</t>
  </si>
  <si>
    <t>-1643928443</t>
  </si>
  <si>
    <t>"1.PP vnitřní stěny" 6,85*0,3*2,87*2+(6,85-0,6)*0,2*2,87</t>
  </si>
  <si>
    <t>6,5*0,3*2,87*2-2,98*2,45*0,3*2-1*2,02*0,3*2</t>
  </si>
  <si>
    <t>2,4*2,87*0,2</t>
  </si>
  <si>
    <t>"1.NP vnitřní" ((0,74+1,0+1,32+1,15)*0,25+(6,275+12,4)*0,3)*2,87-(1,0*2,02)*0,2</t>
  </si>
  <si>
    <t>-(6,025*2,55+5,1*2,55)*0,3</t>
  </si>
  <si>
    <t>(6,85*0,3*2+6,5*0,3+6,25*0,2+2,4*0,2)*2,87-(2,98*2,43+1,0*2,02*2)</t>
  </si>
  <si>
    <t>(6,85+4,1*2)*0,39*0,3+6,25*0,29*0,2</t>
  </si>
  <si>
    <t>"1.NP obvod" (0,2*0,2)*2,87+(21,315+9,25+3,38+13,65+8,805+0,3+3,96+10,085+1,65)*0,3*2,87</t>
  </si>
  <si>
    <t>311321823</t>
  </si>
  <si>
    <t>Příplatek za vodostavební beton tř. C 30/37 bez výztuže</t>
  </si>
  <si>
    <t>-529781295</t>
  </si>
  <si>
    <t>311351121</t>
  </si>
  <si>
    <t>Zřízení oboustranného bednění nosných nadzákladových zdí</t>
  </si>
  <si>
    <t>-319505398</t>
  </si>
  <si>
    <t>"1.PP vnitřní stěny" (6,85+6,25)*2,87*2+(6,85-0,6)*2*2,87</t>
  </si>
  <si>
    <t>(7,1+6,5)*2,87*2-2,98*2,45*2-1*2,02*2</t>
  </si>
  <si>
    <t>-(6,025*2,55+5,1*2,55)*2+(1,0+2,02*2)*0,2+(6,025+5,1+2,55*4)*0,3</t>
  </si>
  <si>
    <t>(6,85*2+6,5+6,25+2,4)*2,87*2-(2,98*2,43+1,0*2,02*2)*2+(2,98+2,43*2+1,0*2+2,02*4)*0,3</t>
  </si>
  <si>
    <t>311351122</t>
  </si>
  <si>
    <t>Odstranění oboustranného bednění nosných nadzákladových zdí</t>
  </si>
  <si>
    <t>324696328</t>
  </si>
  <si>
    <t>311351311</t>
  </si>
  <si>
    <t>Zřízení jednostranného bednění nosných nadzákladových zdí</t>
  </si>
  <si>
    <t>-1473340766</t>
  </si>
  <si>
    <t>"stávající průjezd" 10</t>
  </si>
  <si>
    <t>311351312</t>
  </si>
  <si>
    <t>Odstranění jednostranného bednění nosných nadzákladových zdí</t>
  </si>
  <si>
    <t>-747835611</t>
  </si>
  <si>
    <t>311351313</t>
  </si>
  <si>
    <t xml:space="preserve">Zřízení jednostranného bednění pro akustické a statické oddělení stěny - speciální ztracené bednění zajišťující statické oddilatování </t>
  </si>
  <si>
    <t>32977810</t>
  </si>
  <si>
    <t>"základová deska tl. 250 mm" 7,215+2,66+4,255+3,95+5,155</t>
  </si>
  <si>
    <t>311351314</t>
  </si>
  <si>
    <t>Odbednění bednění pro vytvoření dutiny - speciální ztracené bednění zajišťující statické oddilatování</t>
  </si>
  <si>
    <t>1486573243</t>
  </si>
  <si>
    <t>311351911</t>
  </si>
  <si>
    <t>Příplatek k cenám bednění nosných nadzákladových zdí za pohledový beton</t>
  </si>
  <si>
    <t>1363518285</t>
  </si>
  <si>
    <t>426,031+62,447</t>
  </si>
  <si>
    <t>311361821</t>
  </si>
  <si>
    <t>Výztuž nosných zdí betonářskou ocelí 10 505</t>
  </si>
  <si>
    <t>-45225799</t>
  </si>
  <si>
    <t>108,192*0,163</t>
  </si>
  <si>
    <t>311361822</t>
  </si>
  <si>
    <t>-1371772792</t>
  </si>
  <si>
    <t>317941127</t>
  </si>
  <si>
    <t>Ocelové podpůrné konstrukce</t>
  </si>
  <si>
    <t>1635486253</t>
  </si>
  <si>
    <t>"sloupy IPN300" 8*2,67*120</t>
  </si>
  <si>
    <t>"překlad 2xHEB300" ((3,35+3,35)*2*3+3,2*2)*52,8+3,65*52,8</t>
  </si>
  <si>
    <t>"plech P30" 2,64*240</t>
  </si>
  <si>
    <t>"spojovací prostředky, svary" 5850*0,15</t>
  </si>
  <si>
    <t>13010732</t>
  </si>
  <si>
    <t>ocel profilová jakost S235JR (11 375) průřez I (IPN) 300</t>
  </si>
  <si>
    <t>-436645674</t>
  </si>
  <si>
    <t>Poznámka k položce:_x000D_
Hmotnost: 54,20 kg/m</t>
  </si>
  <si>
    <t>"sloupy IPN300" 8*2,67*54,20*0,001*1,15</t>
  </si>
  <si>
    <t>13010990</t>
  </si>
  <si>
    <t>ocel profilová jakost S235JR (11 375) průřez HEB 300</t>
  </si>
  <si>
    <t>-1627564127</t>
  </si>
  <si>
    <t>Poznámka k položce:_x000D_
Hmotnost: 120,00 kg/m</t>
  </si>
  <si>
    <t>"překlad 2xHEB300" (((3,35+3,35)*2*3+3,2*2)*120+3,65*120)*0,001*1,15</t>
  </si>
  <si>
    <t>13611264</t>
  </si>
  <si>
    <t>plech ocelový hladký jakost S235JR tl 30mm tabule</t>
  </si>
  <si>
    <t>-1622922433</t>
  </si>
  <si>
    <t>Poznámka k položce:_x000D_
Hmotnost 2880 kg/kus</t>
  </si>
  <si>
    <t>"plech P30" 2,64*240*0,001*1,15</t>
  </si>
  <si>
    <t>13611222</t>
  </si>
  <si>
    <t>spojovací prvky,styky, svary, vyrovnání</t>
  </si>
  <si>
    <t>1782993418</t>
  </si>
  <si>
    <t>Poznámka k položce:_x000D_
Hmotnost 96 kg/kus</t>
  </si>
  <si>
    <t>"spojovací prostředky" 877,5*0,001*1,15</t>
  </si>
  <si>
    <t>783344101</t>
  </si>
  <si>
    <t>Základní jednonásobný polyuretanový nátěr zámečnických konstrukcí</t>
  </si>
  <si>
    <t>-774270625</t>
  </si>
  <si>
    <t>6727,5*0,001*23</t>
  </si>
  <si>
    <t>342271212</t>
  </si>
  <si>
    <t>Příčka z cihel betonových na maltu M10 tl 140 mm</t>
  </si>
  <si>
    <t>861019522</t>
  </si>
  <si>
    <t>"podezdění schodiště" (1,35+1,3+1,34/2*2)*1,085+1,615*1,635</t>
  </si>
  <si>
    <t>345321616</t>
  </si>
  <si>
    <t>Zídky atikové, parapetní, schodišťové a zábradelní ze ŽB tř. C 30/37</t>
  </si>
  <si>
    <t>987513348</t>
  </si>
  <si>
    <t>"atika" (1,41+6,17+2,89+15,69+6,095)*0,2*0,35+(3,015+1,2+6,525)*0,2*0,76</t>
  </si>
  <si>
    <t>(0,2+12,4+0,3+14,45+0,3+3,38+8,95+13,65+8,805+4,29+10,085)*0,2*0,76</t>
  </si>
  <si>
    <t>(17,17+0,2+0,62+2,215)*0,2*0,35</t>
  </si>
  <si>
    <t>345321619</t>
  </si>
  <si>
    <t>Příplatek za vodostavební a pohledový zídky atikové, parapetní, schodišťové a zábradelní ze ŽB tř. C 30/37</t>
  </si>
  <si>
    <t>-1265682441</t>
  </si>
  <si>
    <t>345351005</t>
  </si>
  <si>
    <t>Zřízení bednění plnostěnných zídek atikových, parapetních, zábradelních</t>
  </si>
  <si>
    <t>672897874</t>
  </si>
  <si>
    <t>"atika" (1,41+6,17+2,89+15,69+6,095)*0,35</t>
  </si>
  <si>
    <t>+(3,015+1,2+6,525)*2*0,76</t>
  </si>
  <si>
    <t>(0,2+12,4+0,3+14,45+0,3+3,38+8,95+13,65+8,805+4,29+10,085)*2*0,76</t>
  </si>
  <si>
    <t>(17,17+0,2+0,62+2,215)*0,35</t>
  </si>
  <si>
    <t>345351006</t>
  </si>
  <si>
    <t>Odstranění bednění plnostěnných zídek atikových, parapetních, zábradelních</t>
  </si>
  <si>
    <t>-1898751071</t>
  </si>
  <si>
    <t>345361821</t>
  </si>
  <si>
    <t>Výztuž zídek atikových, parapetních, schodišťových a zábradelních betonářskou ocelí 10 505</t>
  </si>
  <si>
    <t>2070148763</t>
  </si>
  <si>
    <t>16,979*0,155</t>
  </si>
  <si>
    <t>346244372</t>
  </si>
  <si>
    <t>Vyklínování zdiva před uložení nosníků</t>
  </si>
  <si>
    <t>164304162</t>
  </si>
  <si>
    <t>389381001</t>
  </si>
  <si>
    <t>Dobetonování stávajících pilířů průjezdu</t>
  </si>
  <si>
    <t>-1059208057</t>
  </si>
  <si>
    <t>330321410</t>
  </si>
  <si>
    <t>Sloupy nebo pilíře ze ŽB tř. C 25/30 bez výztuže</t>
  </si>
  <si>
    <t>2013031512</t>
  </si>
  <si>
    <t>"2.PP sloupy"((0,175)^2*3,14*(2,14+0,1))*4</t>
  </si>
  <si>
    <t>330321611</t>
  </si>
  <si>
    <t>Sloupy nebo pilíře z betonu pohledového tř. C 30/37 bez výztuže</t>
  </si>
  <si>
    <t>980108263</t>
  </si>
  <si>
    <t>"1.PP"(0,85*0,255+1,125*0,25*2+0,79*0,25+1,10*0,25*30,525*0,25)*2,72</t>
  </si>
  <si>
    <t>(1,875*0,3+1,1*0,25*4+1,73*0,25)*2,72</t>
  </si>
  <si>
    <t>"1.NP" (0,715*0,25+0,92*0,25+0,65*0,25+1,125*0,25+1,1*0,25+0,8*0,25)*2,87</t>
  </si>
  <si>
    <t>(0,9*0,25+1,1*0,25*3+1,73*0,25)*2,87</t>
  </si>
  <si>
    <t>330321618</t>
  </si>
  <si>
    <t>Příplatek za vodostavební beton sloupy nebo pilíře z betonu pohledového tř. C 30/37 bez výztuže</t>
  </si>
  <si>
    <t>257078318</t>
  </si>
  <si>
    <t>332351111</t>
  </si>
  <si>
    <t>Zřízení bednění kruhových sloupů v do 4 m D do 0,25 m</t>
  </si>
  <si>
    <t>-421141128</t>
  </si>
  <si>
    <t>((0,85+0,255)*2+(1,125+0,25)*2*2+(0,79+0,25)*2+(1,10+0,25)*2)*2,72</t>
  </si>
  <si>
    <t>(0,525+0,25)*2*2,72</t>
  </si>
  <si>
    <t>((1,875+0,3)*2+(1,1+0,25)*2*4+(1,73+0,25)*2)*2,72</t>
  </si>
  <si>
    <t>"1.NP" ((0,715+0,25)*2+(0,92+0,25)*2+(0,65+0,25)*2)*2,87</t>
  </si>
  <si>
    <t>((1,125+0,25)*2+(1,1+0,25)*2+(0,8+0,25)*2)*2,87</t>
  </si>
  <si>
    <t>((0,9+0,25)*2+(1,1+0,25)*2*3+(1,73+0,25)*2)*2,87</t>
  </si>
  <si>
    <t>332351112</t>
  </si>
  <si>
    <t>Odstranění bednění kruhových sloupů v do 4 m D do 0,25 m</t>
  </si>
  <si>
    <t>1205917977</t>
  </si>
  <si>
    <t>332351115</t>
  </si>
  <si>
    <t>Zřízení bednění kruhových sloupů v do 4 m D přes 0,25 do 0,40 m</t>
  </si>
  <si>
    <t>-2047016580</t>
  </si>
  <si>
    <t>"2.PP sloupy" 2*3,14*0,175*(2,14+0,1)*4</t>
  </si>
  <si>
    <t>332351116</t>
  </si>
  <si>
    <t>Odstranění bednění kruhových sloupů v do 4 m D přes 0,25 do 0,40 m</t>
  </si>
  <si>
    <t>-12096999</t>
  </si>
  <si>
    <t>332351911</t>
  </si>
  <si>
    <t>Příplatek k cenám bednění kruhových sloupů za pohledový beton</t>
  </si>
  <si>
    <t>-1671077193</t>
  </si>
  <si>
    <t>170,471+9,847</t>
  </si>
  <si>
    <t>332361821</t>
  </si>
  <si>
    <t>Výztuž sloupů oblých betonářskou ocelí 10 505</t>
  </si>
  <si>
    <t>-620181247</t>
  </si>
  <si>
    <t>"2.PP sloupy"((0,175)^2*3,14*(2,14+0,1))*4*0,176</t>
  </si>
  <si>
    <t>1666754243</t>
  </si>
  <si>
    <t>14,063*0,242+8,065*0,22</t>
  </si>
  <si>
    <t>332361822</t>
  </si>
  <si>
    <t>1165621066</t>
  </si>
  <si>
    <t>0,152+5,178</t>
  </si>
  <si>
    <t>342241112</t>
  </si>
  <si>
    <t>Příčky z cihel plných lícových P 60 dl 290 mm pevnosti na MVC včetně spárování tl 140 mm</t>
  </si>
  <si>
    <t>-1014678909</t>
  </si>
  <si>
    <t>"přizdívka kolem výtahové šachty, kolem objektu" (6,85*2+4,6*2)*1,35</t>
  </si>
  <si>
    <t>13,85*2,67</t>
  </si>
  <si>
    <t>Vodorovné konstrukce</t>
  </si>
  <si>
    <t>411321414</t>
  </si>
  <si>
    <t>Stropy deskové ze ŽB tř. C 25/30</t>
  </si>
  <si>
    <t>1352347742</t>
  </si>
  <si>
    <t>"skladba P.03" (39,76-6,56)*0,25</t>
  </si>
  <si>
    <t>411324646</t>
  </si>
  <si>
    <t>Stropy deskové ze ŽB pohledového tř. C 30/37</t>
  </si>
  <si>
    <t>1931734148</t>
  </si>
  <si>
    <t>"deska P.02 stěny" (1019,28+15-241,29)*0,25</t>
  </si>
  <si>
    <t>"1.NP" (0,715*0,25+0,92*0,25+0,65*0,25+1,125*0,25+1,1*0,25+0,8*0,25)*0,25</t>
  </si>
  <si>
    <t>(0,9*0,25+1,1*0,25*3+1,73*0,25)*0,25</t>
  </si>
  <si>
    <t>"rozšíření" (1,545+1,1+5,045)*2,75*0,15+(4,865+2,75+4,79)*2,635*0,15</t>
  </si>
  <si>
    <t>(0,865+8,105)*1,6*0,15+8,805*1,6*0,15</t>
  </si>
  <si>
    <t>(6,255+1,55)*7,645*0,15+14,34*3,6*0,25+2,75*3,6*0,15+3,6*2,75*0,15</t>
  </si>
  <si>
    <t>"1.NP vnitřní" ((0,74+1,0+1,32+1,15)*0,25+(6,275+12,4)*0,3)*0,25</t>
  </si>
  <si>
    <t>(6,85*0,3*2+6,5*0,3+6,25*0,2+2,4*0,2)*0,25</t>
  </si>
  <si>
    <t>"1.NP obvod" ((0,2*0,2)+(21,315+9,25+3,38+13,65+8,805+0,3+3,96+10,085+1,65)*0,3)*0,25</t>
  </si>
  <si>
    <t>"nad 1.NP" (137,3+194,7+494,1)*0,28</t>
  </si>
  <si>
    <t>-(4,4*6,85)*0,08</t>
  </si>
  <si>
    <t>"atika"(2,89+15,69+6,095+2,77+6,525+12,7+14,45+0,3+3,38+9,25+13,65+8,805)*0,2*0,28</t>
  </si>
  <si>
    <t>(4,29+10,085+17,17+0,62+2,215+1,41+6,17)*0,2*0,28</t>
  </si>
  <si>
    <t>"náběhy" 8,145*2,5*0,2+(((2,4+0,485+1,125+8,3)*9,12)-(3,97*7,3))*0,2</t>
  </si>
  <si>
    <t>(8,505*1,6)*0,2+(2,75*3,6+3,6*2,75+3,6*2,75)*0,2+(0,97*6,85*0,2+8,005*2,5)*0,2</t>
  </si>
  <si>
    <t>411324445</t>
  </si>
  <si>
    <t>Příplatek za vodostavební stropy deskové ze ŽB pohledového tř. C 30/37</t>
  </si>
  <si>
    <t>-1441255459</t>
  </si>
  <si>
    <t>411351011</t>
  </si>
  <si>
    <t>Zřízení bednění stropů deskových tl přes 5 do 25 cm bez podpěrné kce</t>
  </si>
  <si>
    <t>594562109</t>
  </si>
  <si>
    <t>"deska nad 1.PPP.02 stěny" (1019,28+15-241,29)+6,85*4,4</t>
  </si>
  <si>
    <t>"odpočet náběhů"-(1,545+1,1+5,045)*2,75-(4,865+2,75+4,79)*2,635</t>
  </si>
  <si>
    <t>-((0,865+8,105)*1,6+8,805*1,6)</t>
  </si>
  <si>
    <t>-((6,255+1,55)*7,645+14,34*3,6+2,75*3,6+3,6*2,75)</t>
  </si>
  <si>
    <t>411351012</t>
  </si>
  <si>
    <t>Odstranění bednění stropů deskových tl přes 5 do 25 cm bez podpěrné kce</t>
  </si>
  <si>
    <t>225009482</t>
  </si>
  <si>
    <t>411351013</t>
  </si>
  <si>
    <t>Zřízení bednění stropů deskových prostřednictvím bednění dutin - speciální ztracené bednění zajišťující statické oddilatování</t>
  </si>
  <si>
    <t>1873874641</t>
  </si>
  <si>
    <t>411351021</t>
  </si>
  <si>
    <t>Zřízení bednění stropů deskových tl přes 25 do 50 cm bez podpěrné kce</t>
  </si>
  <si>
    <t>-2019892771</t>
  </si>
  <si>
    <t>"rozšíření nad 1.PP" (1,545+1,1+5,045)*2,75+(4,865+2,75+4,79)*2,635</t>
  </si>
  <si>
    <t>(0,865+8,105)*1,6+8,805*1,6</t>
  </si>
  <si>
    <t>(6,255+1,55)*7,645+14,34*3,6+2,75*3,6+3,6*2,75</t>
  </si>
  <si>
    <t>"nad 1.NP"137,3+494,1+194,7-(6,85*4,4)</t>
  </si>
  <si>
    <t>411351022</t>
  </si>
  <si>
    <t>Odstranění bednění stropů deskových tl přes 25 do 50 cm bez podpěrné kce</t>
  </si>
  <si>
    <t>2132533967</t>
  </si>
  <si>
    <t>411354313</t>
  </si>
  <si>
    <t>Zřízení podpěrné konstrukce stropů výšky do 4 m tl přes 15 do 25 cm</t>
  </si>
  <si>
    <t>-810438810</t>
  </si>
  <si>
    <t>411354314</t>
  </si>
  <si>
    <t>Odstranění podpěrné konstrukce stropů výšky do 4 m tl přes 15 do 25 cm</t>
  </si>
  <si>
    <t>933083919</t>
  </si>
  <si>
    <t>411354317</t>
  </si>
  <si>
    <t>Zřízení podpěrné konstrukce stropů výšky do 4 m tl přes 35 do 50 cm</t>
  </si>
  <si>
    <t>-1919895460</t>
  </si>
  <si>
    <t>411354318</t>
  </si>
  <si>
    <t>Odstranění podpěrné konstrukce stropů výšky do 4 m tl přes 35 do 50 cm</t>
  </si>
  <si>
    <t>-1255930758</t>
  </si>
  <si>
    <t>411354333</t>
  </si>
  <si>
    <t>Zřízení podpěrné konstrukce stropů výšky přes 4 do 6 m tl přes 15 do 25 cm</t>
  </si>
  <si>
    <t>-1496571811</t>
  </si>
  <si>
    <t>411354334</t>
  </si>
  <si>
    <t>Odstranění podpěrné konstrukce stropů výšky přes 4 do 6 m tl přes 15 do 25 cm</t>
  </si>
  <si>
    <t>1519524102</t>
  </si>
  <si>
    <t>411359111</t>
  </si>
  <si>
    <t>Příplatek k cenám bednění stropů za pohledový beton</t>
  </si>
  <si>
    <t>1954098653</t>
  </si>
  <si>
    <t>594,762+1009,328</t>
  </si>
  <si>
    <t>411361821</t>
  </si>
  <si>
    <t>Výztuž stropů betonářskou ocelí 10 505</t>
  </si>
  <si>
    <t>344073672</t>
  </si>
  <si>
    <t>8,3*0,175</t>
  </si>
  <si>
    <t>"stropní deska nad 1.PP" 241,42*0,185</t>
  </si>
  <si>
    <t>"stropní deska nad 1.NP" (515,481-241,42)*0,200</t>
  </si>
  <si>
    <t>411361822</t>
  </si>
  <si>
    <t>-2026931512</t>
  </si>
  <si>
    <t>413322626</t>
  </si>
  <si>
    <t>Nosníky ze ŽB pohledového tř. C 30/37</t>
  </si>
  <si>
    <t>267938351</t>
  </si>
  <si>
    <t>"dle výkresu tvar 1.PP" (5,9++1,1+5,8+1,1+6,6+0,79+0,225)*(0,5+0,365)/2*0,20</t>
  </si>
  <si>
    <t>2,59*0,68*0,45+(0,405+0,9+5,025+0,25+0,7)*0,52*0,20</t>
  </si>
  <si>
    <t>(0,25+1,58+8,66+1,65)*0,35*0,20</t>
  </si>
  <si>
    <t>413322425</t>
  </si>
  <si>
    <t>Příplatek za vodostavební beton ze ŽB pohledového tř. C 30/37</t>
  </si>
  <si>
    <t>-1294897435</t>
  </si>
  <si>
    <t>413351121</t>
  </si>
  <si>
    <t>Zřízení bednění nosníků a průvlaků bez podpěrné kce výšky přes 100 cm</t>
  </si>
  <si>
    <t>-1242969308</t>
  </si>
  <si>
    <t>"dle výkresu tvar 1.PP" (5,9++1,1+5,8+1,1+6,6+0,79+0,225)*((0,5+0,365)/2+0,20*2)</t>
  </si>
  <si>
    <t>2,59*(0,68+0,20*2)+(0,405+0,9+5,025+0,25+0,7)*(0,52+0,20*2)</t>
  </si>
  <si>
    <t>(0,25+1,58+8,66+1,65)*(0,35+0,20)</t>
  </si>
  <si>
    <t>413351122</t>
  </si>
  <si>
    <t>Odstranění bednění nosníků a průvlaků bez podpěrné kce výšky přes 100 cm</t>
  </si>
  <si>
    <t>997993902</t>
  </si>
  <si>
    <t>413351191</t>
  </si>
  <si>
    <t>Příplatek k cenám bednění nosníků za pohledový beton</t>
  </si>
  <si>
    <t>141351493</t>
  </si>
  <si>
    <t>413361821</t>
  </si>
  <si>
    <t>Výztuž nosníků, volných trámů nebo průvlaků volných trámů betonářskou ocelí 10 505</t>
  </si>
  <si>
    <t>-1774870939</t>
  </si>
  <si>
    <t>4,261*0,155</t>
  </si>
  <si>
    <t>413361822</t>
  </si>
  <si>
    <t>-1470684619</t>
  </si>
  <si>
    <t>430321616</t>
  </si>
  <si>
    <t>Schodišťová konstrukce a rampa ze ŽB tř. C 30/37</t>
  </si>
  <si>
    <t>-30081770</t>
  </si>
  <si>
    <t>"schodiště v jádru"(2,5*1,1+2,52*1,1)*0,16+1,25*2,4*0,2+1,15*2,4*0,2</t>
  </si>
  <si>
    <t>18*1,1*0,173*0,28</t>
  </si>
  <si>
    <t xml:space="preserve">"domovní schodiště" </t>
  </si>
  <si>
    <t>0,54*1,2*0,27+1,34*1,2*0,16+1,3*1,35*0,2+1,225*3*0,27*0,16+1,195*1,615*0,2</t>
  </si>
  <si>
    <t>1,2*7*0,27*0,16</t>
  </si>
  <si>
    <t>430321415</t>
  </si>
  <si>
    <t>Příplatek za pohledový beton schodiště konstrukce  ze ŽB tř. C 30/37</t>
  </si>
  <si>
    <t>456786670</t>
  </si>
  <si>
    <t>430361821</t>
  </si>
  <si>
    <t>Výztuž schodišťové konstrukce a rampy betonářskou ocelí 10 505</t>
  </si>
  <si>
    <t>-1128884716</t>
  </si>
  <si>
    <t>4,686*0,175</t>
  </si>
  <si>
    <t>430361822</t>
  </si>
  <si>
    <t>126416291</t>
  </si>
  <si>
    <t>431351121</t>
  </si>
  <si>
    <t>Zřízení bednění podest schodišť a ramp přímočarých v do 4 m</t>
  </si>
  <si>
    <t>1923549632</t>
  </si>
  <si>
    <t>(2,5*1,1+2,52*1,1+(0,16+0,17)*2,5*2)+1,25*2,4+1,15*2,4</t>
  </si>
  <si>
    <t>18*1,1*0,173</t>
  </si>
  <si>
    <t>0,54*0,27*2+1,2*0,24+1,34*(0,16+0,183)+1,3*1,35+1,225*0,27*3+0,27*3*(0,16+0,183)</t>
  </si>
  <si>
    <t>1,195*1,615+1,2*7*0,27+7*0,27*(0,16+0,183)</t>
  </si>
  <si>
    <t>(5+3+7)*0,183*1,2</t>
  </si>
  <si>
    <t>431351122</t>
  </si>
  <si>
    <t>Odstranění bednění podest schodišť a ramp přímočarých v do 4 m</t>
  </si>
  <si>
    <t>-1636608808</t>
  </si>
  <si>
    <t>431351123</t>
  </si>
  <si>
    <t>Příplatek za pohledový beton podest schodišť a ramp přímočarých v do 4 m</t>
  </si>
  <si>
    <t>-1105775845</t>
  </si>
  <si>
    <t>631311123</t>
  </si>
  <si>
    <t>Mazanina tl přes 80 do 120 mm z betonu prostého bez zvýšených nároků na prostředí tř. C 12/15 - podkladní beton</t>
  </si>
  <si>
    <t>-148613480</t>
  </si>
  <si>
    <t>"S1.01 až S1.06, stěny" (3,64+15+(1562,25-508,489))*0,10</t>
  </si>
  <si>
    <t>"sloupy" (1,1*0,25*6+1,125*0,25+1,875*0,3)*0,1</t>
  </si>
  <si>
    <t>631319012</t>
  </si>
  <si>
    <t>Příplatek k mazanině tl přes 80 do 120 mm za přehlazení povrchu</t>
  </si>
  <si>
    <t>1239706688</t>
  </si>
  <si>
    <t>631319173</t>
  </si>
  <si>
    <t>Příplatek k mazanině tl přes 80 do 120 mm za stržení povrchu spodní vrstvy před vložením výztuže</t>
  </si>
  <si>
    <t>-262179487</t>
  </si>
  <si>
    <t>117,116*2</t>
  </si>
  <si>
    <t>631362021</t>
  </si>
  <si>
    <t>Výztuž mazanin svařovanými sítěmi Kari</t>
  </si>
  <si>
    <t>-1049189404</t>
  </si>
  <si>
    <t>117,116*0,06</t>
  </si>
  <si>
    <t>632481215</t>
  </si>
  <si>
    <t>Separační vrstva z geotextilie</t>
  </si>
  <si>
    <t>314871396</t>
  </si>
  <si>
    <t>"S1.01 až S1.06, stěny" (3,64+15+(1562,25-508,489))</t>
  </si>
  <si>
    <t>((1,65+10,075+3,96+8,805+13,65+9,25+3,38+21,52+13,85+2,995)*0,27)</t>
  </si>
  <si>
    <t>"sloupy" (1,1*0,25*6+1,125*0,25+1,875*0,3)</t>
  </si>
  <si>
    <t>634611141</t>
  </si>
  <si>
    <t>Výplň dilatačních spár š přes 30 do 40 mm tl do 100 mm desky, mazaniny</t>
  </si>
  <si>
    <t>-721795835</t>
  </si>
  <si>
    <t>(15,885+3,255+2,1+7,475+2,7+21,81)</t>
  </si>
  <si>
    <t>634611149</t>
  </si>
  <si>
    <t>Příplatek k šířce spáry přes 30 do 40 mm ZKD 50 mm tl desky, mazaniny</t>
  </si>
  <si>
    <t>1825766571</t>
  </si>
  <si>
    <t>53,225*8</t>
  </si>
  <si>
    <t>634663113</t>
  </si>
  <si>
    <t>Výplň dilatačních spar šířky přes 15 do 20 mm v mazaninách polyuretovou samonivelační hmotou</t>
  </si>
  <si>
    <t>-1252286901</t>
  </si>
  <si>
    <t>"dilatace kolem soupu" 0,35*3,14*4</t>
  </si>
  <si>
    <t>953334124</t>
  </si>
  <si>
    <t>Bobtnavý pásek do pracovních spar betonových kcí bentonitový 20x25 mm s prodlouženou dobou bobtnání</t>
  </si>
  <si>
    <t>-417385859</t>
  </si>
  <si>
    <t>953334126</t>
  </si>
  <si>
    <t>Injektážní hadička + bobtnavý pásek do pracovních spar betonových kcí bentonitový 20x25 Aquastop mm s prodlouženou dobou bobtnání</t>
  </si>
  <si>
    <t>1774743318</t>
  </si>
  <si>
    <t>95333413</t>
  </si>
  <si>
    <t>D.01 Detaiů mapojení podlahy 1.NP - úprava vyztužení typu dilatačního prvku</t>
  </si>
  <si>
    <t>-1741573952</t>
  </si>
  <si>
    <t>Poznámka k položce:_x000D_
SIKAFLEX těsnění_x000D_
SIKADUR COMBIFLEX_x000D_
pružný těsnící tmel_x000D_
lepidlo SIKADUR 30normal_x000D_
vrchní nátěr SIKAFLOOR_x000D_
výplňový provazec SIKA BACKING ROD_x000D_
SIKA FLOORJOINT PD Panel zatmelený pomocí SIKAFLEX PRO3_x000D_
nosná vrstva SIKAFLOOR</t>
  </si>
  <si>
    <t>95333414</t>
  </si>
  <si>
    <t>D.02 Detaiů mapojení podlahy 1.PP - úprava vyztužení typu dilatačního prvku</t>
  </si>
  <si>
    <t>833314071</t>
  </si>
  <si>
    <t>95333415</t>
  </si>
  <si>
    <t>D.03 Detaiů napojení nové atiky na fasádu - úprava vyztužení typu dilatačního prvku</t>
  </si>
  <si>
    <t>-354500846</t>
  </si>
  <si>
    <t>Poznámka k položce:_x000D_
pružný těsnící tmel_x000D_
zakončovací lišta_x000D_
GARDENTOP E-KV-5S_x000D_
SKLODEK 40 SPECIAL MINERAL_x000D_
ELASTOK 40 SPECIAL MINERAL</t>
  </si>
  <si>
    <t>95333416</t>
  </si>
  <si>
    <t xml:space="preserve">D.04 Detaiů napojení nové a stávající konstrukce </t>
  </si>
  <si>
    <t>2130727556</t>
  </si>
  <si>
    <t>Poznámka k položce:_x000D_
těsnící pás TRICOSAL D320 K TRICOMER_x000D_
systém SIKA koordinovat s výztuží želebet konstrukcí stěn a stropů</t>
  </si>
  <si>
    <t>9533R1</t>
  </si>
  <si>
    <t>Dodávka vč.ukládky vodorovných dílců bednění dutin</t>
  </si>
  <si>
    <t>-509804156</t>
  </si>
  <si>
    <t>Poznámka k položce:_x000D_
1. Ukládka dílců bednění dutin _x000D_
nebo jejich přesná montáž do bednění. Případná úprava_x000D_
dílců dle místních podmínek. Přířezy lze provést pomocí_x000D_
běžného nářadí (přímočará/okružní pila), řezané hrany_x000D_
musí být vodotěsně přelepeny těsnicí/opravnou páskou_x000D_
(č. výrobku EVKB120). Ventily je možné osadit na stavbě_x000D_
pomocí vrtačky a vrtáku Ø10 mm. Na libovolném místě_x000D_
obvodové hrany se provede vývrt a nalepí ventil._x000D_
2. Dílce bednění dutin FRANK Setzungsplatte se_x000D_
ukládají na sraz. Propojí se hadicemi, ventily a spojkami_x000D_
do jednotlivých zavodňovaných úseků. U dílců tloušťky 35_x000D_
mm je plocha úseku cca 23 m2, u dílců tloušťky 50 mm je_x000D_
plocha úseku cca 17 m2. Velké mezery se vyplní montážní_x000D_
pěnou nebo pískem. Poškozená místa se utěsní opravnou_x000D_
páskou FRANK (č.výrobku EVKB120). Z každého úseku se_x000D_
vyvede ven jedna připojovací hadice</t>
  </si>
  <si>
    <t>9533R2</t>
  </si>
  <si>
    <t>Dodávka vč.ukládky svislých dílců bednění dutin výška do 400mm</t>
  </si>
  <si>
    <t>-201934854</t>
  </si>
  <si>
    <t>953944130</t>
  </si>
  <si>
    <t>Zabudované systémové kotvy pro jeřáb</t>
  </si>
  <si>
    <t>-1941111797</t>
  </si>
  <si>
    <t>961044111</t>
  </si>
  <si>
    <t>Bourání základů z betonu prostého</t>
  </si>
  <si>
    <t>-495916315</t>
  </si>
  <si>
    <t>"zajištění základové spáry objektu" (12,94+1,745+19,11+4,25+0,8)*1*1</t>
  </si>
  <si>
    <t>971033461</t>
  </si>
  <si>
    <t>Vybourání otvorů ve zdivu cihelném pl do 0,25 m2 na MVC nebo MV tl do 600 mm</t>
  </si>
  <si>
    <t>-1304752439</t>
  </si>
  <si>
    <t>"vybourání pro betonový blok" 8</t>
  </si>
  <si>
    <t>974031167</t>
  </si>
  <si>
    <t>Vysekání rýh ve zdivu cihelném hl do 150 mm š do 300 mm</t>
  </si>
  <si>
    <t>-578196775</t>
  </si>
  <si>
    <t>"rýha pro sloup IPN 300" 2,7*8</t>
  </si>
  <si>
    <t>974031169</t>
  </si>
  <si>
    <t>Příplatek k vysekání rýh ve zdivu cihelném hl do 150 mm ZKD 100 mm š rýhy</t>
  </si>
  <si>
    <t>243988935</t>
  </si>
  <si>
    <t>21,600*2</t>
  </si>
  <si>
    <t>975022371</t>
  </si>
  <si>
    <t>Podchycení nadzákladového zdiva tl přes 450 do 600 mm dřevěnou výztuhou v do 3 m dl podchycení přes 5 m</t>
  </si>
  <si>
    <t>516991297</t>
  </si>
  <si>
    <t>"podchycení stávajících garáží cca 70"70</t>
  </si>
  <si>
    <t>"podchycení vjezdu"7,40*5</t>
  </si>
  <si>
    <t>985331117</t>
  </si>
  <si>
    <t>Dodatečné vlepování betonářské výztuže D 20 mm do cementové aktivované malty včetně vyvrtání otvoru</t>
  </si>
  <si>
    <t>158475253</t>
  </si>
  <si>
    <t>"domovní schodiště" 6*0,2</t>
  </si>
  <si>
    <t>13021017</t>
  </si>
  <si>
    <t>tyč ocelová kruhová žebírková DIN 488 jakost B500B (10 505) výztuž do betonu D 20mm</t>
  </si>
  <si>
    <t>-1534279678</t>
  </si>
  <si>
    <t>Poznámka k položce:_x000D_
Hmotnost: 2,47 kg/m</t>
  </si>
  <si>
    <t>1,2*0,00254 'Přepočtené koeficientem množství</t>
  </si>
  <si>
    <t>495370079</t>
  </si>
  <si>
    <t>"suť, trysková injektáž obvodová stěna" 225,503+170,738</t>
  </si>
  <si>
    <t xml:space="preserve">Odvoz suti a vybouraných hmot na skládku do 1 km malá auta se složením </t>
  </si>
  <si>
    <t>1937098141</t>
  </si>
  <si>
    <t>997013509</t>
  </si>
  <si>
    <t>Příplatek k odvozu suti a vybouraných hmot na skládku ZKD 1 km přes 1 km</t>
  </si>
  <si>
    <t>-1776170788</t>
  </si>
  <si>
    <t>396,241*19</t>
  </si>
  <si>
    <t>997013511</t>
  </si>
  <si>
    <t>Odvoz suti a vybouraných hmot z meziskládky na skládku do 1 km s naložením a se složením</t>
  </si>
  <si>
    <t>-1917380264</t>
  </si>
  <si>
    <t>-1275254116</t>
  </si>
  <si>
    <t>998012022</t>
  </si>
  <si>
    <t>Přesun hmot pro budovy monolitické v přes 6 do 12 m</t>
  </si>
  <si>
    <t>1742959796</t>
  </si>
  <si>
    <t>D.1.2.02 - Stavebně konstrukční řešení - sanace stávající konstrukce</t>
  </si>
  <si>
    <t>V této dokumentaci byly projektantem zvoleny doporučené referenční materiály, výrobky a systémy, které vykazují požadované technické parametry. Tyto materiály, výrobky a systémy mohou být nahrazenyjinými za předpokladu zachování požadovaných technických parametrů. Výše uvedený postup musí být vždy konzultován s architektem a odsouhlasen investorem.  Plocha bude vykazována dle skutečnosti na stavbě</t>
  </si>
  <si>
    <t>985111211</t>
  </si>
  <si>
    <t>Odsekání betonu stěn tl do 80 mm</t>
  </si>
  <si>
    <t>-915628330</t>
  </si>
  <si>
    <t>985111221</t>
  </si>
  <si>
    <t>Odsekání betonu líce kleneb a podhledů tl do 80 mm</t>
  </si>
  <si>
    <t>1191140861</t>
  </si>
  <si>
    <t>985111231</t>
  </si>
  <si>
    <t>Odsekání betonu rubu kleneb a podlah tl do 80 mm</t>
  </si>
  <si>
    <t>-559954456</t>
  </si>
  <si>
    <t>985111291</t>
  </si>
  <si>
    <t>Příplatek k odsekání omítek a betonu za práci ve stísněném prostoru</t>
  </si>
  <si>
    <t>-1518956268</t>
  </si>
  <si>
    <t>985111292</t>
  </si>
  <si>
    <t>Příplatek k odsekání omítek a betonu za plochu do 10 m2 jednotlivě</t>
  </si>
  <si>
    <t>1904695185</t>
  </si>
  <si>
    <t>985112112</t>
  </si>
  <si>
    <t>Odsekání degradovaného betonu stěn tl přes 10 do 30 mm</t>
  </si>
  <si>
    <t>1254537641</t>
  </si>
  <si>
    <t>985112113</t>
  </si>
  <si>
    <t>Odsekání degradovaného betonu stěn tl přes 30 do 50 mm</t>
  </si>
  <si>
    <t>-1561575756</t>
  </si>
  <si>
    <t>985112122</t>
  </si>
  <si>
    <t>Odsekání degradovaného betonu líce kleneb a podhledů tl přes 10 do 30 mm</t>
  </si>
  <si>
    <t>-1365071889</t>
  </si>
  <si>
    <t>985112123</t>
  </si>
  <si>
    <t>Odsekání degradovaného betonu líce kleneb a podhledů tl přes 30 do 50 mm</t>
  </si>
  <si>
    <t>-1603520986</t>
  </si>
  <si>
    <t>985112132</t>
  </si>
  <si>
    <t>Odsekání degradovaného betonu rubu kleneb a podlah tl přes 10 do 30 mm</t>
  </si>
  <si>
    <t>257774115</t>
  </si>
  <si>
    <t>985112133</t>
  </si>
  <si>
    <t>Odsekání degradovaného betonu rubu kleneb a podlah tl přes 30 do 50 mm</t>
  </si>
  <si>
    <t>-1309701032</t>
  </si>
  <si>
    <t>985112192</t>
  </si>
  <si>
    <t>Příplatek k odsekání degradovaného betonu za práci ve stísněném prostoru</t>
  </si>
  <si>
    <t>-888320637</t>
  </si>
  <si>
    <t>985112193</t>
  </si>
  <si>
    <t>Příplatek k odsekání degradovaného betonu za plochu do 10 m2 jednotlivě</t>
  </si>
  <si>
    <t>-157739480</t>
  </si>
  <si>
    <t>985311112</t>
  </si>
  <si>
    <t>Reprofilace stěn cementovou sanační maltou tl přes 10 do 20 mm</t>
  </si>
  <si>
    <t>1211555031</t>
  </si>
  <si>
    <t>985311113</t>
  </si>
  <si>
    <t>Reprofilace stěn cementovou sanační maltou tl přes 20 do 30 mm</t>
  </si>
  <si>
    <t>455199996</t>
  </si>
  <si>
    <t>985311115</t>
  </si>
  <si>
    <t>Reprofilace stěn cementovou sanační maltou tl přes 40 do 50 mm</t>
  </si>
  <si>
    <t>503392541</t>
  </si>
  <si>
    <t>985311212</t>
  </si>
  <si>
    <t>Reprofilace líce kleneb a podhledů cementovou sanační maltou tl přes 10 do 20 mm</t>
  </si>
  <si>
    <t>-1335843471</t>
  </si>
  <si>
    <t>985311213</t>
  </si>
  <si>
    <t>Reprofilace líce kleneb a podhledů cementovou sanační maltou tl přes 20 do 30 mm</t>
  </si>
  <si>
    <t>-234724559</t>
  </si>
  <si>
    <t>985311214</t>
  </si>
  <si>
    <t>Reprofilace líce kleneb a podhledů cementovou sanační maltou tl přes 30 do 40 mm</t>
  </si>
  <si>
    <t>-1289649932</t>
  </si>
  <si>
    <t>985311312</t>
  </si>
  <si>
    <t>Reprofilace rubu kleneb a podlah cementovou sanační maltou tl přes 10 do 20 mm</t>
  </si>
  <si>
    <t>1432297886</t>
  </si>
  <si>
    <t>985311313</t>
  </si>
  <si>
    <t>Reprofilace rubu kleneb a podlah cementovou sanační maltou tl přes 20 do 30 mm</t>
  </si>
  <si>
    <t>-576831714</t>
  </si>
  <si>
    <t>985311315</t>
  </si>
  <si>
    <t>Reprofilace rubu kleneb a podlah cementovou sanační maltou tl přes 40 do 50 mm</t>
  </si>
  <si>
    <t>-1095682383</t>
  </si>
  <si>
    <t>985311911</t>
  </si>
  <si>
    <t>Příplatek při reprofilaci sanační maltou za práci ve stísněném prostoru</t>
  </si>
  <si>
    <t>-172031134</t>
  </si>
  <si>
    <t>985311912</t>
  </si>
  <si>
    <t>Příplatek při reprofilaci sanační maltou za plochu do 10 m2 jednotlivě</t>
  </si>
  <si>
    <t>-151318807</t>
  </si>
  <si>
    <t>985311913</t>
  </si>
  <si>
    <t>Příplatek při reprofilaci sanační maltou za větší členitost povrchu (sloupy, výklenky)</t>
  </si>
  <si>
    <t>109047239</t>
  </si>
  <si>
    <t>985312112</t>
  </si>
  <si>
    <t>Stěrka k vyrovnání betonových ploch stěn tl přes 2 do 3 mm</t>
  </si>
  <si>
    <t>590518471</t>
  </si>
  <si>
    <t>985312122</t>
  </si>
  <si>
    <t>Stěrka k vyrovnání betonových ploch líce kleneb a podhledů tl přes 2 do 3 mm</t>
  </si>
  <si>
    <t>-657936158</t>
  </si>
  <si>
    <t>985312132</t>
  </si>
  <si>
    <t>Stěrka k vyrovnání betonových ploch rubu kleneb a podlah tl přes 2 do 3 mm</t>
  </si>
  <si>
    <t>-1138870531</t>
  </si>
  <si>
    <t>985312191</t>
  </si>
  <si>
    <t>Příplatek ke stěrce pro vyrovnání betonových ploch za práci ve stísněném prostoru</t>
  </si>
  <si>
    <t>775289586</t>
  </si>
  <si>
    <t>985312192</t>
  </si>
  <si>
    <t>Příplatek ke stěrce pro vyrovnání betonových ploch za plochu do 10 m2 jednotlivě</t>
  </si>
  <si>
    <t>595109887</t>
  </si>
  <si>
    <t>985321111</t>
  </si>
  <si>
    <t>Ochranný nátěr výztuže na cementové bázi stěn, líce kleneb a podhledů 1 vrstva tl 1 mm</t>
  </si>
  <si>
    <t>-1398108394</t>
  </si>
  <si>
    <t>985321112</t>
  </si>
  <si>
    <t>Ochranný nátěr výztuže na cementové bázi rubu kleneb a podlah 1 vrstva tl 1 mm</t>
  </si>
  <si>
    <t>-768029644</t>
  </si>
  <si>
    <t>985323111</t>
  </si>
  <si>
    <t>Spojovací můstek reprofilovaného betonu na cementové bázi tl 1 mm</t>
  </si>
  <si>
    <t>686751173</t>
  </si>
  <si>
    <t>985323112</t>
  </si>
  <si>
    <t>Spojovací můstek reprofilovaného betonu na cementové bázi tl 2 mm</t>
  </si>
  <si>
    <t>-2093700778</t>
  </si>
  <si>
    <t>985323911</t>
  </si>
  <si>
    <t>Příplatek k cenám spojovacího můstku za práci ve stísněném prostoru</t>
  </si>
  <si>
    <t>-487291622</t>
  </si>
  <si>
    <t>985323912</t>
  </si>
  <si>
    <t>Příplatek k cenám spojovacího můstku za plochu do 10 m2 jednotlivě</t>
  </si>
  <si>
    <t>-170929001</t>
  </si>
  <si>
    <t>985324111</t>
  </si>
  <si>
    <t>Impregnační nátěr betonu dvojnásobný (OS-A)</t>
  </si>
  <si>
    <t>853495320</t>
  </si>
  <si>
    <t>985324911</t>
  </si>
  <si>
    <t>Příplatek k cenám ochranných nátěrů betonu za práci ve stísněném prostoru</t>
  </si>
  <si>
    <t>806483003</t>
  </si>
  <si>
    <t>985324912</t>
  </si>
  <si>
    <t>Příplatek k cenám ochranných nátěrů betonu za plochu do 10 m2 jednotlivě</t>
  </si>
  <si>
    <t>-1627492365</t>
  </si>
  <si>
    <t>2104829816</t>
  </si>
  <si>
    <t>866642002</t>
  </si>
  <si>
    <t>854382981</t>
  </si>
  <si>
    <t>10,92*19</t>
  </si>
  <si>
    <t>997013602</t>
  </si>
  <si>
    <t>Poplatek za uložení na skládce (skládkovné) stavebního odpadu železobetonového kód odpadu 17 01 01</t>
  </si>
  <si>
    <t>1090395423</t>
  </si>
  <si>
    <t>404112949</t>
  </si>
  <si>
    <t>D.1.4.1 - Zdravotně technické instalace</t>
  </si>
  <si>
    <t>Soupis:</t>
  </si>
  <si>
    <t>D.1.4.01 - Technické zařízení budov</t>
  </si>
  <si>
    <t xml:space="preserve">    721 - Zdravotechnika - vnitřní kanalizace</t>
  </si>
  <si>
    <t xml:space="preserve">      721.1 - Vnitřní kanalizace - Potrubí (včetně tvarovek, montáže a upevnění)</t>
  </si>
  <si>
    <t xml:space="preserve">      721.2 - Vnitřní kanalizace - Izolace, vtoky, vpusti zařízeni na kanalizaci</t>
  </si>
  <si>
    <t xml:space="preserve">      721.3 - Vnitřní kanalizace - Protipožární utěsnění</t>
  </si>
  <si>
    <t xml:space="preserve">      721.4 - Vnitřní kanalizace - Výkopové práce pro kanalizaci</t>
  </si>
  <si>
    <t xml:space="preserve">      721.5 - Vnitřní kanalizace - Ostatní - napojení, stavební přípomoce</t>
  </si>
  <si>
    <t xml:space="preserve">      721.6 - Vnitřní kanalizace - Zkoušky</t>
  </si>
  <si>
    <t xml:space="preserve">    722 - Zdravotechnika - vnitřní vodovod</t>
  </si>
  <si>
    <t xml:space="preserve">      722.1 - Vnitřní vodovod - Potrubí (včetně tvarovek montáže a upevnění)</t>
  </si>
  <si>
    <t xml:space="preserve">      722.2 - Vnitřní vodovod - Tepelné izolace</t>
  </si>
  <si>
    <t xml:space="preserve">      722.3 - Vnitřní vodovod - Armatury, dvířka</t>
  </si>
  <si>
    <t xml:space="preserve">      722.4 - Vnitřní vodovod - Ostatní zařízení, stavební přípomoce demontáže, napojení na stávající rozvody,zkou</t>
  </si>
  <si>
    <t>HZS - Hodinové zúčtovací sazby</t>
  </si>
  <si>
    <t>721</t>
  </si>
  <si>
    <t>Zdravotechnika - vnitřní kanalizace</t>
  </si>
  <si>
    <t>721.1</t>
  </si>
  <si>
    <t>Vnitřní kanalizace - Potrubí (včetně tvarovek, montáže a upevnění)</t>
  </si>
  <si>
    <t>721001</t>
  </si>
  <si>
    <t>Potrubí kondenzátu od VZT jednotky včetně tvarovek, objímek a kotvení DN32</t>
  </si>
  <si>
    <t>-1114593519</t>
  </si>
  <si>
    <t>721002</t>
  </si>
  <si>
    <t>Svodné, připojovací a odpadní potrubí  včetně tvarovek, objímek a kotvení DN40</t>
  </si>
  <si>
    <t>1339962334</t>
  </si>
  <si>
    <t>721003</t>
  </si>
  <si>
    <t>Svodné, připojovací a odpadní potrubí včetně tvarovek, objímek a kotvení DN50</t>
  </si>
  <si>
    <t>148688056</t>
  </si>
  <si>
    <t>721004</t>
  </si>
  <si>
    <t>Svodné, připojovací a odpadní potrubí včetně tvarovek, objímek a kotvení DN75</t>
  </si>
  <si>
    <t>-1318064902</t>
  </si>
  <si>
    <t>721005</t>
  </si>
  <si>
    <t>Svodné, připojovací a odpadní potrubí včetně tvarovek, objímek a kotvení DN100</t>
  </si>
  <si>
    <t>2048162223</t>
  </si>
  <si>
    <t>721006</t>
  </si>
  <si>
    <t>Svodné, připojovací a odpadní potrubí včetně tvarovek, objímek a kotvení DN125</t>
  </si>
  <si>
    <t>606116677</t>
  </si>
  <si>
    <t>721007</t>
  </si>
  <si>
    <t>Svodné, připojovací a odpadní potrubí včetně tvarovek, objímek a kotvení DN150</t>
  </si>
  <si>
    <t>899343620</t>
  </si>
  <si>
    <t>721008</t>
  </si>
  <si>
    <t>Svodné, připojovací a odpadní potrubí včetně tvarovek, objímek a kotvení DN200 (napojení do přípojky)</t>
  </si>
  <si>
    <t>1748557935</t>
  </si>
  <si>
    <t>721009</t>
  </si>
  <si>
    <t>Potrubí HDPE 100 DN150, d160, propojení nádrží , mezikus pro instalaci mezipřírubové klapky</t>
  </si>
  <si>
    <t>-275031990</t>
  </si>
  <si>
    <t>721.2</t>
  </si>
  <si>
    <t>Vnitřní kanalizace - Izolace, vtoky, vpusti zařízeni na kanalizaci</t>
  </si>
  <si>
    <t>721010</t>
  </si>
  <si>
    <t xml:space="preserve">Tepelná izolace tl. 25.0mm pro potrubí kanalizace v 1.NP+ vyhřívaní samoregulačním topným kabelem 230V,18W/m pro potrubí DN125 </t>
  </si>
  <si>
    <t>-515640428</t>
  </si>
  <si>
    <t>721011</t>
  </si>
  <si>
    <t>Tepelná izolace tl. 25.0mm  pro potrubí kanalizace v 1.NP+ vyhřívaní samoregulačním topným kabelem 230V,18W/m pro potrubí DN150</t>
  </si>
  <si>
    <t>1834561597</t>
  </si>
  <si>
    <t>721012</t>
  </si>
  <si>
    <t>Tepelná izolace tl. 9.0mm pro potrubí dešťové kanalizace vedené v 1.PP (proti rosení) pro potrubí DN100</t>
  </si>
  <si>
    <t>554159799</t>
  </si>
  <si>
    <t>721013</t>
  </si>
  <si>
    <t>Tepelná izolace tl. 9.0mm pro potrubí dešťové kanalizace vedené v 1.PP (proti rosení) pro potrubí DN150</t>
  </si>
  <si>
    <t>-610876471</t>
  </si>
  <si>
    <t>721014</t>
  </si>
  <si>
    <t>Čistící tvarovka DN70</t>
  </si>
  <si>
    <t>-1807181689</t>
  </si>
  <si>
    <t>721015</t>
  </si>
  <si>
    <t>Čistící tvarovka DN100</t>
  </si>
  <si>
    <t>-284555652</t>
  </si>
  <si>
    <t>721016</t>
  </si>
  <si>
    <t>Čistící tvarovka DN125</t>
  </si>
  <si>
    <t>-107756765</t>
  </si>
  <si>
    <t>721017</t>
  </si>
  <si>
    <t>Čistící tvarovka DN150</t>
  </si>
  <si>
    <t>1751112302</t>
  </si>
  <si>
    <t>721018</t>
  </si>
  <si>
    <t>Podomítkový přivzdušňovací ventil</t>
  </si>
  <si>
    <t>-784813045</t>
  </si>
  <si>
    <t>721019</t>
  </si>
  <si>
    <t>Střešní vtok DN125 se svislým odtokem a vyhříváním + šachta pro zelenou střechu</t>
  </si>
  <si>
    <t>1635249427</t>
  </si>
  <si>
    <t>721020</t>
  </si>
  <si>
    <t>Velkokapacitní dvorní vtok se svislým odtokem tř. zatížení 12,5 t, včetně vyhřívací sady 36W/230V</t>
  </si>
  <si>
    <t>1080394582</t>
  </si>
  <si>
    <t>721021</t>
  </si>
  <si>
    <t>Utěsnění prostupů pro střešní a dvorní vtoky a stávající dešťové svody dle skladby střechy a dvora DN100-DN125</t>
  </si>
  <si>
    <t>1147579967</t>
  </si>
  <si>
    <t>721022</t>
  </si>
  <si>
    <t>Podlahová vpusť DN100 s automatickou zpětnou armaturou proti vzduté vodě +příslušenství</t>
  </si>
  <si>
    <t>1282273436</t>
  </si>
  <si>
    <t>721023</t>
  </si>
  <si>
    <t>Automatická zpětná armatura proti vzduté vodě DN100 se dvěma klapkami z nerezové oceli</t>
  </si>
  <si>
    <t>-1502184889</t>
  </si>
  <si>
    <t>721024</t>
  </si>
  <si>
    <t>Automatická zpětná armatura proti vzduté vodě DN150 se dvěma klapkami z nerezové oceli</t>
  </si>
  <si>
    <t>-2112915530</t>
  </si>
  <si>
    <t>721025</t>
  </si>
  <si>
    <t>Filtr dešťových vod  150 S</t>
  </si>
  <si>
    <t>876050717</t>
  </si>
  <si>
    <t>721026</t>
  </si>
  <si>
    <t>Mezipřírubová klapka s pohonem včetně točivých protipřírub, lemových nákružků  na otrubí PE d160</t>
  </si>
  <si>
    <t>-464204207</t>
  </si>
  <si>
    <t>721027</t>
  </si>
  <si>
    <t>Plovákový spínač s kabelem délky 10m pro uzavření klapky nátoku do RN v případě zpětného vzdutí</t>
  </si>
  <si>
    <t>-1797999594</t>
  </si>
  <si>
    <t>721028</t>
  </si>
  <si>
    <t>Sestava dvou PP nadzemních samonosných nádrží na dešťovou vodu</t>
  </si>
  <si>
    <t>-2079854012</t>
  </si>
  <si>
    <t>Poznámka k položce:_x000D_
O užitném akumulačním objemu 2x10,64m3 s vnějšími rozměry 4160x2000x2000 mm včetně ztužujících rámů. Plastová samonosná nadzemní nádrž /kompletní sestavení (svaření) z jednotlivých dílů na místě/Vstupní poklop 600x600 mm, Atypický výrobek dle technické dokumentace.</t>
  </si>
  <si>
    <t>721.3</t>
  </si>
  <si>
    <t>Vnitřní kanalizace - Protipožární utěsnění</t>
  </si>
  <si>
    <t>721029</t>
  </si>
  <si>
    <t>Protipožární utěsnění prostupu pro kanalizaci DN50-DN75</t>
  </si>
  <si>
    <t>-1963913440</t>
  </si>
  <si>
    <t>721030</t>
  </si>
  <si>
    <t>Protipožární utěsnění prostupu pro kanalizaci DN100-DN150</t>
  </si>
  <si>
    <t>1082289714</t>
  </si>
  <si>
    <t>721.4</t>
  </si>
  <si>
    <t>Vnitřní kanalizace - Výkopové práce pro kanalizaci</t>
  </si>
  <si>
    <t>721031</t>
  </si>
  <si>
    <t>Vvýkopové práce pro kanalizaci v prostorách 1.NP. Napojení na stávající přípoku kanalizace - předpoklad</t>
  </si>
  <si>
    <t>682056353</t>
  </si>
  <si>
    <t>721032</t>
  </si>
  <si>
    <t>Zásyp rýh v prostorách 1S (včetně podsyp a obsypu potrubí s průběžným hutněním)</t>
  </si>
  <si>
    <t>-157371285</t>
  </si>
  <si>
    <t>721.5</t>
  </si>
  <si>
    <t>Vnitřní kanalizace - Ostatní - napojení, stavební přípomoce</t>
  </si>
  <si>
    <t>721033</t>
  </si>
  <si>
    <t>Napojení na stávající přípojku jednotné kanalizace (částečný výkop - předpoklad KT DN200)</t>
  </si>
  <si>
    <t>-1173299019</t>
  </si>
  <si>
    <t>721034</t>
  </si>
  <si>
    <t>Napojení klima jednotky (přechodka, manžeta DN32)</t>
  </si>
  <si>
    <t>376248153</t>
  </si>
  <si>
    <t>721035</t>
  </si>
  <si>
    <t xml:space="preserve">Napojení stávajícího plastového kanalizačního potrubi DN 50-DN75 </t>
  </si>
  <si>
    <t>-1073385550</t>
  </si>
  <si>
    <t>721036</t>
  </si>
  <si>
    <t>-288028314</t>
  </si>
  <si>
    <t>721037</t>
  </si>
  <si>
    <t>Napojení stávajícího plastového kanalizačního potrubi DN 100</t>
  </si>
  <si>
    <t>796547022</t>
  </si>
  <si>
    <t>721038</t>
  </si>
  <si>
    <t xml:space="preserve">Napojení stávajícího plastového kanalizačního potrubi DN DN125 </t>
  </si>
  <si>
    <t>658281514</t>
  </si>
  <si>
    <t>721039</t>
  </si>
  <si>
    <t xml:space="preserve">Napojení stávajícího plastového kanalizačního potrubiDN150 </t>
  </si>
  <si>
    <t>-1231574982</t>
  </si>
  <si>
    <t>721040</t>
  </si>
  <si>
    <t xml:space="preserve">Napojení stávajícího dešťového svodu v prostoru nové střechy DN100-DN125 včetně prostupu a utěsnění novou konstrukcí střechy </t>
  </si>
  <si>
    <t>68009315</t>
  </si>
  <si>
    <t>721041</t>
  </si>
  <si>
    <t>Demontáže potrubí kanalizace zavšeného pod stropy a po stěnách 1.PP v celém rozsahu.Trvalá demontáž nevyužitých potrubí kamalizace. DN50-DN125</t>
  </si>
  <si>
    <t>-1376964977</t>
  </si>
  <si>
    <t>721042</t>
  </si>
  <si>
    <t>Odvoz demontovaného materiálu vč.likvidace</t>
  </si>
  <si>
    <t>88605666</t>
  </si>
  <si>
    <t>721043</t>
  </si>
  <si>
    <t>Sekání drážek pro kanalizaci ve zdivu (jádrové vrtání), zednické přípomoci</t>
  </si>
  <si>
    <t>-769236153</t>
  </si>
  <si>
    <t>721044</t>
  </si>
  <si>
    <t>Jádrové vrtání prostupú ve stěnách a stropech pro kanalizaci Ø120 - Ø200</t>
  </si>
  <si>
    <t>-1673068187</t>
  </si>
  <si>
    <t>721045</t>
  </si>
  <si>
    <t>Doplňkové konstrukce pro uložení potrubí z ocelových profilů žárově pozinkovaných a připevňovací materiál</t>
  </si>
  <si>
    <t>-1628678660</t>
  </si>
  <si>
    <t xml:space="preserve">Poznámka k položce:_x000D_
včetně všech šroubů, hmoždinek, objímek, úhelníků, závitových tyčí, podložek, kotev,svářecích materiálů apod. Dodávka a montáž. </t>
  </si>
  <si>
    <t>721.6</t>
  </si>
  <si>
    <t>Vnitřní kanalizace - Zkoušky</t>
  </si>
  <si>
    <t>721046</t>
  </si>
  <si>
    <t>Zkouška těsnosti kanalizace do DN 200</t>
  </si>
  <si>
    <t>1818393682</t>
  </si>
  <si>
    <t>721047</t>
  </si>
  <si>
    <t>Kamerové prohlídky kanalizace pod podlahou nepodsklepené části 1.PP (DN125-DN200) včetně pročištění</t>
  </si>
  <si>
    <t>-1871598231</t>
  </si>
  <si>
    <t>721048</t>
  </si>
  <si>
    <t>Nepředpokládané přeložky a demontáže kanalizace včetně zaslepení apod.</t>
  </si>
  <si>
    <t>-108277292</t>
  </si>
  <si>
    <t>722</t>
  </si>
  <si>
    <t>Zdravotechnika - vnitřní vodovod</t>
  </si>
  <si>
    <t>722.1</t>
  </si>
  <si>
    <t>Vnitřní vodovod - Potrubí (včetně tvarovek montáže a upevnění)</t>
  </si>
  <si>
    <t>722001</t>
  </si>
  <si>
    <t>Potrubí S 3.2, studená a teplá voda, cirkulace DN15, d20x2,8</t>
  </si>
  <si>
    <t>1384684450</t>
  </si>
  <si>
    <t>722002</t>
  </si>
  <si>
    <t>Potrubí PN 16, studená a teplá voda, cirkulace DN20 d25x3.5</t>
  </si>
  <si>
    <t>1927181707</t>
  </si>
  <si>
    <t>722003</t>
  </si>
  <si>
    <t>Potrubí S 3.2, studená DN25 d32x4.4</t>
  </si>
  <si>
    <t>-1126583821</t>
  </si>
  <si>
    <t>722004</t>
  </si>
  <si>
    <t>Potrubí  3.2, studená  DN32 d40x5.5</t>
  </si>
  <si>
    <t>1120387775</t>
  </si>
  <si>
    <t>722005</t>
  </si>
  <si>
    <t>Potrubí S 3.2, studená a teplá voda, DN40 d50x6.9</t>
  </si>
  <si>
    <t>-679700506</t>
  </si>
  <si>
    <t>722006</t>
  </si>
  <si>
    <t>Ocelové trubky závitové oboustranně žárově pozinkované se šroubovanými spoji, včetně fitinek a upevnění DN25-1"</t>
  </si>
  <si>
    <t>1962855742</t>
  </si>
  <si>
    <t>722007</t>
  </si>
  <si>
    <t>Ocelové trubky závitové oboustranně žárově pozinkované se šroubovanými spoji, včetně fitinek a upevnění DN32-5/4"</t>
  </si>
  <si>
    <t>164943323</t>
  </si>
  <si>
    <t>722008</t>
  </si>
  <si>
    <t>Ocelové trubky závitové oboustranně žárově pozinkované se šroubovanými spoji, včetně fitinek a upevnění DN40-6/4"</t>
  </si>
  <si>
    <t>-1682923711</t>
  </si>
  <si>
    <t>722.2</t>
  </si>
  <si>
    <t>Vnitřní vodovod - Tepelné izolace</t>
  </si>
  <si>
    <t>722009</t>
  </si>
  <si>
    <t>Tepelná izolace návleková z pěněného PE pro potrubí pozink 1" - 5/4" zesílená tl cca 25,0 mm-SV</t>
  </si>
  <si>
    <t>-1449216307</t>
  </si>
  <si>
    <t>Poznámka k položce:_x000D_
včetně topného samoregulašního kabelu  (230V, 18w/m) a pripojovací sady (PH v 1.NP u výtahu)</t>
  </si>
  <si>
    <t>722010</t>
  </si>
  <si>
    <t>Tepelná izolace návleková z pěněného PE pro plast. potrubí d20 - tl. 10 mm-SV, tl. 20 mm-TV,C</t>
  </si>
  <si>
    <t>984816975</t>
  </si>
  <si>
    <t>722011</t>
  </si>
  <si>
    <t>Tepelná izolace návleková z pěněného PE pro plast. potrubí d25 - tl. 10 mm-SV</t>
  </si>
  <si>
    <t>2147274051</t>
  </si>
  <si>
    <t>722012</t>
  </si>
  <si>
    <t>Tepelná izolace návleková z pěněného PE pro plast. potrubí d32 - tl. 10 mm-SV</t>
  </si>
  <si>
    <t>1099091801</t>
  </si>
  <si>
    <t>722013</t>
  </si>
  <si>
    <t>Tepelná izolace návleková z pěněného PE pro plast. potrubí d40 - tl. 10 mm-SV</t>
  </si>
  <si>
    <t>346373993</t>
  </si>
  <si>
    <t>722014</t>
  </si>
  <si>
    <t>Tepelná izolace návleková z pěněného PE pro plast. potrubí d40 - zesílená tl cca 25,0 mm-SV</t>
  </si>
  <si>
    <t>2112577970</t>
  </si>
  <si>
    <t>Poznámka k položce:_x000D_
včetně topného samoregulašního kabelu  (230V, 18w/m) včetně pripojovací sady (potrubí UV pod stropem 1.NP)</t>
  </si>
  <si>
    <t>722015</t>
  </si>
  <si>
    <t>Tepelná izolace návleková z pěněného PE pro plast potrubí d40 - tl. 10 mm-SV, tl. 20 mm-TV,C</t>
  </si>
  <si>
    <t>-1262052360</t>
  </si>
  <si>
    <t>722016</t>
  </si>
  <si>
    <t>Typový pozinkovaný žlab pro plast. potrubí Ø25 délka 2m</t>
  </si>
  <si>
    <t>1830234484</t>
  </si>
  <si>
    <t>722017</t>
  </si>
  <si>
    <t>Typový pozinkovaný žlab pro plast. potrubí Ø32 délka 2m</t>
  </si>
  <si>
    <t>1420864029</t>
  </si>
  <si>
    <t>722018</t>
  </si>
  <si>
    <t>Typový pozinkovaný žlab pro plast. potrubí Ø40 délka 2m</t>
  </si>
  <si>
    <t>1570927255</t>
  </si>
  <si>
    <t>722019</t>
  </si>
  <si>
    <t>Typový pozinkovaný žlab pro plast. potrubí Ø50 délka 2m</t>
  </si>
  <si>
    <t>-1159841138</t>
  </si>
  <si>
    <t>722.3</t>
  </si>
  <si>
    <t>Vnitřní vodovod - Armatury, dvířka</t>
  </si>
  <si>
    <t>722020</t>
  </si>
  <si>
    <t>Kohout (ventil) kulový pro pitnou vodu DN20, PN10</t>
  </si>
  <si>
    <t>-2062627988</t>
  </si>
  <si>
    <t>722021</t>
  </si>
  <si>
    <t>Kohout (ventil) kulový pro pitnou vodu DN25, PN10</t>
  </si>
  <si>
    <t>226762618</t>
  </si>
  <si>
    <t>722022</t>
  </si>
  <si>
    <t>Kohout (ventil) kulový pro pitnou vodu DN32, PN10</t>
  </si>
  <si>
    <t>-505152422</t>
  </si>
  <si>
    <t>722023</t>
  </si>
  <si>
    <t>Kohout (ventil) kulový pro pitnou vodu DN40, PN10</t>
  </si>
  <si>
    <t>-601261073</t>
  </si>
  <si>
    <t>722025</t>
  </si>
  <si>
    <t>Kohout (ventil) kulový pro pitnou vodu DN50, PN10</t>
  </si>
  <si>
    <t>-582878784</t>
  </si>
  <si>
    <t>722026</t>
  </si>
  <si>
    <t>Kohout (ventil) vypouštěcí DN15</t>
  </si>
  <si>
    <t>1650317731</t>
  </si>
  <si>
    <t>722027</t>
  </si>
  <si>
    <t>Filtr sítkový DN32</t>
  </si>
  <si>
    <t>-175187534</t>
  </si>
  <si>
    <t>722028</t>
  </si>
  <si>
    <t>Podružný vodoměr pro studenou vodu DN25 (pro měření spotřeby UV)</t>
  </si>
  <si>
    <t>-55036636</t>
  </si>
  <si>
    <t>722029</t>
  </si>
  <si>
    <t>Podružný vodoměr pro studenou vodu DN15 (pro měření spotřeby vody v místnopsti úklidu)</t>
  </si>
  <si>
    <t>-402101841</t>
  </si>
  <si>
    <t>722030</t>
  </si>
  <si>
    <t>Dvířka  pro uzávěry 200x300 mm</t>
  </si>
  <si>
    <t>1890974771</t>
  </si>
  <si>
    <t>722031</t>
  </si>
  <si>
    <t>Hydrantová skříň typu d25 s tvarově stálou hadicí dl. 30,0m (dle specifikace PBŘ)</t>
  </si>
  <si>
    <t>-116258980</t>
  </si>
  <si>
    <t>722.4</t>
  </si>
  <si>
    <t>Vnitřní vodovod - Ostatní zařízení, stavební přípomoce demontáže, napojení na stávající rozvody,zkou</t>
  </si>
  <si>
    <t>722032</t>
  </si>
  <si>
    <t>Zařízení na využití dešťové vody  H 10-60</t>
  </si>
  <si>
    <t>-1706554958</t>
  </si>
  <si>
    <t>Poznámka k položce:_x000D_
Stanice obsahuje řídící systém, 2 horizontální nerezová čerpadla, automatické dopouštění pitné vody přes přerušovací nádrž 100 l podle požadavku ČSN EN 1717</t>
  </si>
  <si>
    <t>722033</t>
  </si>
  <si>
    <t>Hladinový senzopr do nádrže dešťové vody, kabel délky 20 m,</t>
  </si>
  <si>
    <t>-729961014</t>
  </si>
  <si>
    <t>722034</t>
  </si>
  <si>
    <t>Tlaková nádoba  PN 10, 150 litrů</t>
  </si>
  <si>
    <t>-1888380353</t>
  </si>
  <si>
    <t>722035</t>
  </si>
  <si>
    <t xml:space="preserve">Ochrana před zpětným prouděním </t>
  </si>
  <si>
    <t>-837665652</t>
  </si>
  <si>
    <t>722036</t>
  </si>
  <si>
    <t xml:space="preserve">Podávací čerpadlo </t>
  </si>
  <si>
    <t>-914824771</t>
  </si>
  <si>
    <t>722037</t>
  </si>
  <si>
    <t>Sada s plovoucím sacím košem</t>
  </si>
  <si>
    <t>-250172551</t>
  </si>
  <si>
    <t>722038</t>
  </si>
  <si>
    <t>EL. průtokový ohřívač -E 11/13 LCD, 13,5 kW, 400V, montážní sada</t>
  </si>
  <si>
    <t>-760751975</t>
  </si>
  <si>
    <t>722039</t>
  </si>
  <si>
    <t>Demontáž plastového vodovodního potrubí DN20(d25)-DN40 (d50), včetně nevyužitého</t>
  </si>
  <si>
    <t>-161698473</t>
  </si>
  <si>
    <t>722040</t>
  </si>
  <si>
    <t>Demontáž ocelového vodovodního potrubí DN32(d5/4")-DN50 (2"), včetně nevyužitého</t>
  </si>
  <si>
    <t>1035988328</t>
  </si>
  <si>
    <t>722042</t>
  </si>
  <si>
    <t>2118592732</t>
  </si>
  <si>
    <t>722043</t>
  </si>
  <si>
    <t>Napojení ocelového vodovodního potrubí DN40(6/4")-DN50 (2"), na stávající rozvody</t>
  </si>
  <si>
    <t>-387310629</t>
  </si>
  <si>
    <t>722044</t>
  </si>
  <si>
    <t>Napojení plastového vodovodního potrubí DN20-DN50 na stávající rozvody</t>
  </si>
  <si>
    <t>1766816402</t>
  </si>
  <si>
    <t>722045</t>
  </si>
  <si>
    <t>Sekání drážek ve stávajícím zdivu pro vodovod</t>
  </si>
  <si>
    <t>816427339</t>
  </si>
  <si>
    <t>722046</t>
  </si>
  <si>
    <t>Protipožární utěsnění potrubí vodovodu ve stropních konstrukcích a ve stěnách  DN15 - DN50</t>
  </si>
  <si>
    <t>-74369068</t>
  </si>
  <si>
    <t>722047</t>
  </si>
  <si>
    <t>Podstavec pod zařízení na využití dešťové vody , systémová ocel, atypický výrobek dle dílenské dokumentace</t>
  </si>
  <si>
    <t>-1763574319</t>
  </si>
  <si>
    <t>722048</t>
  </si>
  <si>
    <t>Zkouška těsnosti vodovodního potrubí do DN50</t>
  </si>
  <si>
    <t>-36034393</t>
  </si>
  <si>
    <t>722049</t>
  </si>
  <si>
    <t>Proplach a dezinfekce vodovodního potrubí  do DN50</t>
  </si>
  <si>
    <t>-591610122</t>
  </si>
  <si>
    <t>722050</t>
  </si>
  <si>
    <t>Nepředpokládané přeložky a demontáže vodovodu včetně zaslepení apod.</t>
  </si>
  <si>
    <t>-10383394</t>
  </si>
  <si>
    <t>725001</t>
  </si>
  <si>
    <t xml:space="preserve">Výlevka keramická bílá závěsná včetně příslušenství, předstěnový systém pro mokrou výstavbu </t>
  </si>
  <si>
    <t>999300887</t>
  </si>
  <si>
    <t xml:space="preserve">Poznámka k položce:_x000D_
 (např.výrobce *Jika Mira) včetně příslušenství, baterie nástěnná pochromovaná jednopáková, připojovací manžeta, plastová mřížka,_x000D_
</t>
  </si>
  <si>
    <t>725002</t>
  </si>
  <si>
    <t>Demontáž stávajících zařizovacích předmětů včetně armatur vč.likvidace</t>
  </si>
  <si>
    <t>-332211112</t>
  </si>
  <si>
    <t>HZS</t>
  </si>
  <si>
    <t>Hodinové zúčtovací sazby</t>
  </si>
  <si>
    <t>HZS2211</t>
  </si>
  <si>
    <t>Hodinová zúčtovací sazba instalatér</t>
  </si>
  <si>
    <t>512</t>
  </si>
  <si>
    <t>793385633</t>
  </si>
  <si>
    <t>D.1.4.02 - Zařízení vzduchotechniky</t>
  </si>
  <si>
    <t xml:space="preserve">    751 - Vzduchotechnika</t>
  </si>
  <si>
    <t xml:space="preserve">      751.1 - Zařízení č. 1 - Větrání garáží</t>
  </si>
  <si>
    <t xml:space="preserve">      751.2 - Zařízení č.2   Větrání zázemí garáže</t>
  </si>
  <si>
    <t xml:space="preserve">      751.3 - Zařízení č.3   Větrání sklepů v 2.PP</t>
  </si>
  <si>
    <t xml:space="preserve">      751.4 - Zařízení č.4   Ohřev strojovny výtahu a výtahové šachty</t>
  </si>
  <si>
    <t xml:space="preserve">      751.5 - Zařízení č. 5 Chlazení strojovny autovýtahu</t>
  </si>
  <si>
    <t xml:space="preserve">      751.6 - Ostatní</t>
  </si>
  <si>
    <t>751</t>
  </si>
  <si>
    <t>Vzduchotechnika</t>
  </si>
  <si>
    <t>751.1</t>
  </si>
  <si>
    <t>Zařízení č. 1 - Větrání garáží</t>
  </si>
  <si>
    <t>751001</t>
  </si>
  <si>
    <t>Potrubní ventilátor + zpětná klapka u přívodních ventilátorů Filtrační komora odvod: 1960 m3/h, 220 Pa</t>
  </si>
  <si>
    <t>-1267683231</t>
  </si>
  <si>
    <t>751002</t>
  </si>
  <si>
    <t>Potrubní ventilátor + zpětná klapka u přívodních ventilátorů Filtrační komora odvod: 360 m3/h, 180 Pa</t>
  </si>
  <si>
    <t>966279364</t>
  </si>
  <si>
    <t>751003</t>
  </si>
  <si>
    <t>Potrubní ventilátor + zpětná klapka u přívodních ventilátorů Filtrační komora přívod: 700 m3/h, 150 Pa</t>
  </si>
  <si>
    <t>-201663639</t>
  </si>
  <si>
    <t>751004</t>
  </si>
  <si>
    <t>Potrubní ventilátor + zpětná klapka u přívodních ventilátorů Filtrační komora přívod: 420 m3/h, 140 Pa</t>
  </si>
  <si>
    <t>651104458</t>
  </si>
  <si>
    <t>751005</t>
  </si>
  <si>
    <t xml:space="preserve">Kruhový tlumič hluku Ø355 - 1000 mm </t>
  </si>
  <si>
    <t>1001987200</t>
  </si>
  <si>
    <t>751006</t>
  </si>
  <si>
    <t xml:space="preserve">Kruhový tlumič hluku Ø160 - 1000 mm </t>
  </si>
  <si>
    <t>1095474435</t>
  </si>
  <si>
    <t>751007</t>
  </si>
  <si>
    <t xml:space="preserve">Kruhový tlumič hluku Ø200 - 1000 mm </t>
  </si>
  <si>
    <t>-1310708029</t>
  </si>
  <si>
    <t>751008</t>
  </si>
  <si>
    <t xml:space="preserve">Kruhový tlumič hluku Ø150 - 1000 mm </t>
  </si>
  <si>
    <t>-1998519383</t>
  </si>
  <si>
    <t>751009</t>
  </si>
  <si>
    <t xml:space="preserve">Kruhové potrubí  Ø125 vč.tvarovek, spojovacího,těsnícího a montážního mater. (závěsy) </t>
  </si>
  <si>
    <t>-1653804030</t>
  </si>
  <si>
    <t>751010</t>
  </si>
  <si>
    <t xml:space="preserve">Kruhové potrubí Ø150 vč.tvarovek, spojovacího,těsnícího a montážního mater. (závěsy) </t>
  </si>
  <si>
    <t>1734008533</t>
  </si>
  <si>
    <t>751011</t>
  </si>
  <si>
    <t xml:space="preserve">Kruhové potrubí Ø160 vč.tvarovek, spojovacího,těsnícího a montážního mater. (závěsy) </t>
  </si>
  <si>
    <t>696758551</t>
  </si>
  <si>
    <t>751012</t>
  </si>
  <si>
    <t xml:space="preserve">Kruhové potrubí Ø180 vč.tvarovek, spojovacího,těsnícího a montážního mater. (závěsy) </t>
  </si>
  <si>
    <t>-263195814</t>
  </si>
  <si>
    <t>751013</t>
  </si>
  <si>
    <t xml:space="preserve">Kruhové potrubí Ø200 vč.tvarovek, spojovacího,těsnícího a montážního mater. (závěsy) </t>
  </si>
  <si>
    <t>-790108636</t>
  </si>
  <si>
    <t>751014</t>
  </si>
  <si>
    <t xml:space="preserve">Kruhové potrubí Ø225 vč.tvarovek, spojovacího,těsnícího a montážního mater. (závěsy) </t>
  </si>
  <si>
    <t>-735759688</t>
  </si>
  <si>
    <t>751015</t>
  </si>
  <si>
    <t xml:space="preserve">Kruhové potrubí Ø355 vč.tvarovek, spojovacího,těsnícího a montážního mater. (závěsy) </t>
  </si>
  <si>
    <t>1001018419</t>
  </si>
  <si>
    <t>751016</t>
  </si>
  <si>
    <t>čtverhranné potrubí vč.Spojovacího,těsnícího a montážního mater. (závěsy) (50% tvarovek)</t>
  </si>
  <si>
    <t>-1575531733</t>
  </si>
  <si>
    <t>751017</t>
  </si>
  <si>
    <t>Mřížka 425x75 - odvodní s regulací</t>
  </si>
  <si>
    <t>2064072714</t>
  </si>
  <si>
    <t>751018</t>
  </si>
  <si>
    <t>Mřížka 425x75 - 525x75 - přívodní s regulací</t>
  </si>
  <si>
    <t>1865052361</t>
  </si>
  <si>
    <t>751019</t>
  </si>
  <si>
    <t>Mřížka 425x75 - 400x400 - přívodní bez regulace</t>
  </si>
  <si>
    <t>1719027322</t>
  </si>
  <si>
    <t>751020</t>
  </si>
  <si>
    <t>Regulační klapky Ø125</t>
  </si>
  <si>
    <t>-2146863382</t>
  </si>
  <si>
    <t>751021</t>
  </si>
  <si>
    <t>Regulační klapky Ø180</t>
  </si>
  <si>
    <t>361801048</t>
  </si>
  <si>
    <t>751022</t>
  </si>
  <si>
    <t>Regulační klapky Ø200</t>
  </si>
  <si>
    <t>-1206570448</t>
  </si>
  <si>
    <t>751023</t>
  </si>
  <si>
    <t>Fasádní Mřížka 500x500</t>
  </si>
  <si>
    <t>-1965269430</t>
  </si>
  <si>
    <t>751024</t>
  </si>
  <si>
    <t>Fasádní Mřížka 200x1000</t>
  </si>
  <si>
    <t>334809972</t>
  </si>
  <si>
    <t>751025</t>
  </si>
  <si>
    <t>Požární klapky s pohony a signalizací  SL 125-.41</t>
  </si>
  <si>
    <t>1880431626</t>
  </si>
  <si>
    <t>751026</t>
  </si>
  <si>
    <t>Požární klapky s pohony a signalizací SL 150-.41</t>
  </si>
  <si>
    <t>-1612347665</t>
  </si>
  <si>
    <t>751027</t>
  </si>
  <si>
    <t>Požární klapky s pohony a signalizací SL 355-.40</t>
  </si>
  <si>
    <t>-1395624459</t>
  </si>
  <si>
    <t>751028</t>
  </si>
  <si>
    <t>Požární klapky s pohony a signalizací SL 160-.40</t>
  </si>
  <si>
    <t>998922322</t>
  </si>
  <si>
    <t>751029</t>
  </si>
  <si>
    <t>Požární izolace 40 mm</t>
  </si>
  <si>
    <t>1966998825</t>
  </si>
  <si>
    <t>751.2</t>
  </si>
  <si>
    <t>Zařízení č.2   Větrání zázemí garáže</t>
  </si>
  <si>
    <t>751030</t>
  </si>
  <si>
    <t xml:space="preserve">Potrubní ventilátor s doběhem a zpětnou klapkou </t>
  </si>
  <si>
    <t>-1792821518</t>
  </si>
  <si>
    <t>751031</t>
  </si>
  <si>
    <t xml:space="preserve">Kruhové potrubí Ø125 vč.tvarovek, spojovacího,těsnícího a montážního mater. (závěsy) </t>
  </si>
  <si>
    <t>-724653749</t>
  </si>
  <si>
    <t>751032</t>
  </si>
  <si>
    <t>Talířový ventil - odtahový</t>
  </si>
  <si>
    <t>-1140732464</t>
  </si>
  <si>
    <t>751.3</t>
  </si>
  <si>
    <t>Zařízení č.3   Větrání sklepů v 2.PP</t>
  </si>
  <si>
    <t>751033</t>
  </si>
  <si>
    <t>1814751350</t>
  </si>
  <si>
    <t>751034</t>
  </si>
  <si>
    <t>-1613668229</t>
  </si>
  <si>
    <t>751035</t>
  </si>
  <si>
    <t>Mřížka do čtyřhranného potrubí 825x125 - přívod</t>
  </si>
  <si>
    <t>913722858</t>
  </si>
  <si>
    <t>751036</t>
  </si>
  <si>
    <t>Mřížka do čtyřhranného potrubí 825x125 - odtah</t>
  </si>
  <si>
    <t>1915206915</t>
  </si>
  <si>
    <t>751037</t>
  </si>
  <si>
    <t>Fasádní mřížka (ochranná síť) 150x80</t>
  </si>
  <si>
    <t>-214023837</t>
  </si>
  <si>
    <t>751.4</t>
  </si>
  <si>
    <t>Zařízení č.4   Ohřev strojovny výtahu a výtahové šachty</t>
  </si>
  <si>
    <t>751038</t>
  </si>
  <si>
    <t>Sestava pro ohřev</t>
  </si>
  <si>
    <t>1329905357</t>
  </si>
  <si>
    <t>Poznámka k položce:_x000D_
-Potrubní ventilátor  + manžety_x000D_
-filtrační komora_x000D_
-el. ohřívač 4 kW, 230V_x000D_
-Termostat (letní provoz)_x000D_
-Termostat (zimní provoz)</t>
  </si>
  <si>
    <t>751039</t>
  </si>
  <si>
    <t xml:space="preserve">Kruhové potrubí Ø125 vč. tvarovek, spojovacího,těsnícího a montážního mater. (závěsy) </t>
  </si>
  <si>
    <t>-115046083</t>
  </si>
  <si>
    <t>751040</t>
  </si>
  <si>
    <t xml:space="preserve">Kruhové potrubí  Ø200 vč. tvarovek, spojovacího,těsnícího a montážního mater. (závěsy) </t>
  </si>
  <si>
    <t>-1101669643</t>
  </si>
  <si>
    <t>751041</t>
  </si>
  <si>
    <t>Mřížka do kruhového potrubí 425x125 - odtah</t>
  </si>
  <si>
    <t>521853569</t>
  </si>
  <si>
    <t>751042</t>
  </si>
  <si>
    <t>Mřížka přiváděného vzduchu Ø125</t>
  </si>
  <si>
    <t>742837316</t>
  </si>
  <si>
    <t>751043</t>
  </si>
  <si>
    <t>Mřížka přiváděného vzduchu  Ø200</t>
  </si>
  <si>
    <t>1264205646</t>
  </si>
  <si>
    <t>751044</t>
  </si>
  <si>
    <t>2051701291</t>
  </si>
  <si>
    <t>751.5</t>
  </si>
  <si>
    <t>Zařízení č. 5 Chlazení strojovny autovýtahu</t>
  </si>
  <si>
    <t>751045</t>
  </si>
  <si>
    <t xml:space="preserve">Venkovní jednotka </t>
  </si>
  <si>
    <t>-1888039637</t>
  </si>
  <si>
    <t>751046</t>
  </si>
  <si>
    <t xml:space="preserve">VNITŘNÍ JEDNOTKA KANÁLOVÁ  + čerpadlo kondenzátu </t>
  </si>
  <si>
    <t>661366091</t>
  </si>
  <si>
    <t>751047</t>
  </si>
  <si>
    <t>Chladivové potrubí vč. komunikačního kabelu Æ 9,32/15,9</t>
  </si>
  <si>
    <t>-1763503032</t>
  </si>
  <si>
    <t>751.6</t>
  </si>
  <si>
    <t>Ostatní</t>
  </si>
  <si>
    <t>751048</t>
  </si>
  <si>
    <t>Zaregulování potrubní sítě</t>
  </si>
  <si>
    <t>472410722</t>
  </si>
  <si>
    <t>751049</t>
  </si>
  <si>
    <t>Montáž zařízení, doprava, manipulace</t>
  </si>
  <si>
    <t>1543279951</t>
  </si>
  <si>
    <t>D.1.4.04 - Silnoproudá elektrotechnika a vnější ochrana před bleskem</t>
  </si>
  <si>
    <t xml:space="preserve">    741 - Elektroinstalace - silnoproud</t>
  </si>
  <si>
    <t>741</t>
  </si>
  <si>
    <t>Elektroinstalace - silnoproud</t>
  </si>
  <si>
    <t>741001</t>
  </si>
  <si>
    <t>Úprava stávajícího elektroměrového rozvaděče, doplnění jištění 3x160A, 3xMTP 160/5A, svorkovnice</t>
  </si>
  <si>
    <t>-74562514</t>
  </si>
  <si>
    <t>741002</t>
  </si>
  <si>
    <t>Nástěnný oceloplechový rozvaděč 240 modulů</t>
  </si>
  <si>
    <t>-61560933</t>
  </si>
  <si>
    <t>741003</t>
  </si>
  <si>
    <t>Nástěnný oceloplechový rozvaděč 198 modulů</t>
  </si>
  <si>
    <t>-1650711754</t>
  </si>
  <si>
    <t>741004</t>
  </si>
  <si>
    <t>Hlavní vypínač 3x160A</t>
  </si>
  <si>
    <t>506498953</t>
  </si>
  <si>
    <t>741005</t>
  </si>
  <si>
    <t>Hlavní vypínač 3x63A</t>
  </si>
  <si>
    <t>-1571366634</t>
  </si>
  <si>
    <t>741006</t>
  </si>
  <si>
    <t>Napěťová spoušť 230VAC</t>
  </si>
  <si>
    <t>2090719002</t>
  </si>
  <si>
    <t>741007</t>
  </si>
  <si>
    <t>Svodič přepětí</t>
  </si>
  <si>
    <t>-1568041241</t>
  </si>
  <si>
    <t>741008</t>
  </si>
  <si>
    <t>Jistič 3x125/C</t>
  </si>
  <si>
    <t>1078571614</t>
  </si>
  <si>
    <t>741009</t>
  </si>
  <si>
    <t>Jistič 3x63/B</t>
  </si>
  <si>
    <t>-1949214078</t>
  </si>
  <si>
    <t>741010</t>
  </si>
  <si>
    <t>Jistič 3x25/B</t>
  </si>
  <si>
    <t>2055739652</t>
  </si>
  <si>
    <t>741011</t>
  </si>
  <si>
    <t>Jistič 3x16/B</t>
  </si>
  <si>
    <t>216907065</t>
  </si>
  <si>
    <t>741012</t>
  </si>
  <si>
    <t>Jistič 1x32/B</t>
  </si>
  <si>
    <t>-846886824</t>
  </si>
  <si>
    <t>741013</t>
  </si>
  <si>
    <t>Jistič 1x16/B</t>
  </si>
  <si>
    <t>-1711143247</t>
  </si>
  <si>
    <t>741014</t>
  </si>
  <si>
    <t>Jistič 1x10/B</t>
  </si>
  <si>
    <t>1997075698</t>
  </si>
  <si>
    <t>741015</t>
  </si>
  <si>
    <t>Jistič 1x6/B</t>
  </si>
  <si>
    <t>13291225</t>
  </si>
  <si>
    <t>741016</t>
  </si>
  <si>
    <t>Kombinovaný jistič + proudový chránič 10B-1N-030AC</t>
  </si>
  <si>
    <t>-1607528811</t>
  </si>
  <si>
    <t>741017</t>
  </si>
  <si>
    <t>Kombinovaný jistič + proudový chránič 16B-1N-030AC</t>
  </si>
  <si>
    <t>1423384874</t>
  </si>
  <si>
    <t>741018</t>
  </si>
  <si>
    <t>Transformátor 230VAC/24VAC/100VA</t>
  </si>
  <si>
    <t>-275798198</t>
  </si>
  <si>
    <t>741019</t>
  </si>
  <si>
    <t>DD regálor s displejem 4x2 řádků + v/v moduly</t>
  </si>
  <si>
    <t>-582756285</t>
  </si>
  <si>
    <t>741020</t>
  </si>
  <si>
    <t>Pomocné relé 230VAC/1x16A</t>
  </si>
  <si>
    <t>227008060</t>
  </si>
  <si>
    <t>741021</t>
  </si>
  <si>
    <t>Časově programovatelný spínač modulový</t>
  </si>
  <si>
    <t>1943641145</t>
  </si>
  <si>
    <t>741022</t>
  </si>
  <si>
    <t>Modulový termostat na DIN lištu</t>
  </si>
  <si>
    <t>-454887674</t>
  </si>
  <si>
    <t>741023</t>
  </si>
  <si>
    <t>Stykač 25A/3S/400V</t>
  </si>
  <si>
    <t>-1596763564</t>
  </si>
  <si>
    <t>741024</t>
  </si>
  <si>
    <t>LED svítidlo prachotěsné, 3000K, 5500lm, 20W, IP68 vč. Zdroje</t>
  </si>
  <si>
    <t>1259513514</t>
  </si>
  <si>
    <t>741025</t>
  </si>
  <si>
    <t>Kruhové přisazené LED svítidlo 27W, 2700lm vč. Zdroje</t>
  </si>
  <si>
    <t>1454628668</t>
  </si>
  <si>
    <t>741026</t>
  </si>
  <si>
    <t>Svítidlo autonomní nouzové, 12W LED, 110lm, IP65 záloha 3 hodiny</t>
  </si>
  <si>
    <t>2014500989</t>
  </si>
  <si>
    <t>741027</t>
  </si>
  <si>
    <t>Pohybové čidlo pro spínání LED zátěže</t>
  </si>
  <si>
    <t>1806301176</t>
  </si>
  <si>
    <t>741028</t>
  </si>
  <si>
    <t>Vypínač nástěnný č.1, IP44</t>
  </si>
  <si>
    <t>-1804600557</t>
  </si>
  <si>
    <t>741029</t>
  </si>
  <si>
    <t>Zásuvka nástěnná 230V/IP44 s víčkem</t>
  </si>
  <si>
    <t>-38485809</t>
  </si>
  <si>
    <t>741030</t>
  </si>
  <si>
    <t>Samoregulační topný kabel 20W/m</t>
  </si>
  <si>
    <t>-146046331</t>
  </si>
  <si>
    <t>741031</t>
  </si>
  <si>
    <t>Tlačítko TOTAL STOP</t>
  </si>
  <si>
    <t>2078393148</t>
  </si>
  <si>
    <t>741032</t>
  </si>
  <si>
    <t>Čidlo koncentrace CO 4..20mA vč. Prvotní kalibrace</t>
  </si>
  <si>
    <t>-908896115</t>
  </si>
  <si>
    <t>741033</t>
  </si>
  <si>
    <t>Zvuková signalizace 230VAC</t>
  </si>
  <si>
    <t>9202195</t>
  </si>
  <si>
    <t>741034</t>
  </si>
  <si>
    <t>LED světelná výstražná tabule jednostranná nápis: NEVSTUPOVAT</t>
  </si>
  <si>
    <t>-1652396674</t>
  </si>
  <si>
    <t>741035</t>
  </si>
  <si>
    <t>LED světelná výstražná tabule jednostranná nápis: ZÁKAZ VJEZDU</t>
  </si>
  <si>
    <t>414624205</t>
  </si>
  <si>
    <t>741036</t>
  </si>
  <si>
    <t>LED světelná výstražná tabule oboustranná nápis: OPUSŤTE PROSTOR</t>
  </si>
  <si>
    <t>159859460</t>
  </si>
  <si>
    <t>741037</t>
  </si>
  <si>
    <t>Kabelová lávka 60x300 vč. Kotvícího materiálu</t>
  </si>
  <si>
    <t>690112350</t>
  </si>
  <si>
    <t>741038</t>
  </si>
  <si>
    <t>Kabelový žlab s integrovanou spojkou 60x200, oblouků vč. Kotvíícho materiálu</t>
  </si>
  <si>
    <t>-1985195499</t>
  </si>
  <si>
    <t>741039</t>
  </si>
  <si>
    <t>Krabice elektroinstalační 100x100 s IP krytím</t>
  </si>
  <si>
    <t>1994059194</t>
  </si>
  <si>
    <t>741040</t>
  </si>
  <si>
    <t>Krabice elektroinstalační s průchodkami a svorkovnicí</t>
  </si>
  <si>
    <t>-913251632</t>
  </si>
  <si>
    <t>741041</t>
  </si>
  <si>
    <t>Elektroinstalační trubka ohebná, bezhalogenová, střední mechanická odolnost DN25</t>
  </si>
  <si>
    <t>662923364</t>
  </si>
  <si>
    <t>741042</t>
  </si>
  <si>
    <t>Elektroinstalační trubka tuhá, bezhalogenová, střední mechanická odolnost DN25</t>
  </si>
  <si>
    <t>1178832187</t>
  </si>
  <si>
    <t>741043</t>
  </si>
  <si>
    <t>Příchytky pro elektroinstalační trubky (hmoždina, vrut)</t>
  </si>
  <si>
    <t>1956338294</t>
  </si>
  <si>
    <t>741044</t>
  </si>
  <si>
    <t>Příchytka jednostranná, požární odolnost vrut+hmoždinka</t>
  </si>
  <si>
    <t>1947878522</t>
  </si>
  <si>
    <t>741045</t>
  </si>
  <si>
    <t>Teplotní čidlo</t>
  </si>
  <si>
    <t>-807061216</t>
  </si>
  <si>
    <t>741046</t>
  </si>
  <si>
    <t>CYKY-.J 4x95</t>
  </si>
  <si>
    <t>339837582</t>
  </si>
  <si>
    <t>741047</t>
  </si>
  <si>
    <t>CYKY-J 4x70</t>
  </si>
  <si>
    <t>187204233</t>
  </si>
  <si>
    <t>741048</t>
  </si>
  <si>
    <t>CYKY-J 4x25</t>
  </si>
  <si>
    <t>864451047</t>
  </si>
  <si>
    <t>741049</t>
  </si>
  <si>
    <t>CYKY-J 5x10</t>
  </si>
  <si>
    <t>1531528304</t>
  </si>
  <si>
    <t>741050</t>
  </si>
  <si>
    <t>CYKY-J 3x10</t>
  </si>
  <si>
    <t>1585390040</t>
  </si>
  <si>
    <t>741051</t>
  </si>
  <si>
    <t>CYKY-J 5x2,5</t>
  </si>
  <si>
    <t>-461552968</t>
  </si>
  <si>
    <t>741052</t>
  </si>
  <si>
    <t>CYKY-J 5x1,5</t>
  </si>
  <si>
    <t>1278155104</t>
  </si>
  <si>
    <t>741053</t>
  </si>
  <si>
    <t>CYKY-J 3x2,5</t>
  </si>
  <si>
    <t>1338230293</t>
  </si>
  <si>
    <t>741054</t>
  </si>
  <si>
    <t>CYKY-J 3x1,5</t>
  </si>
  <si>
    <t>-1826570375</t>
  </si>
  <si>
    <t>741055</t>
  </si>
  <si>
    <t>CYA50 zžl</t>
  </si>
  <si>
    <t>-983897284</t>
  </si>
  <si>
    <t>741056</t>
  </si>
  <si>
    <t>CYA16 zžl</t>
  </si>
  <si>
    <t>972803612</t>
  </si>
  <si>
    <t>741057</t>
  </si>
  <si>
    <t>CYA6 zžl</t>
  </si>
  <si>
    <t>-634016616</t>
  </si>
  <si>
    <t>741058</t>
  </si>
  <si>
    <t>JYTY-O 4x1</t>
  </si>
  <si>
    <t>-768273643</t>
  </si>
  <si>
    <t>741059</t>
  </si>
  <si>
    <t>Kabel 2x0,5</t>
  </si>
  <si>
    <t>709658954</t>
  </si>
  <si>
    <t>741060</t>
  </si>
  <si>
    <t>FTP CAT5E</t>
  </si>
  <si>
    <t>1700762587</t>
  </si>
  <si>
    <t>741061</t>
  </si>
  <si>
    <t>CXKH-V-J 5x1,5 B2cas1d0</t>
  </si>
  <si>
    <t>-272865165</t>
  </si>
  <si>
    <t>741062</t>
  </si>
  <si>
    <t>CXKH-V-J 3x2,5 B2cas1d0</t>
  </si>
  <si>
    <t>25818667</t>
  </si>
  <si>
    <t>741063</t>
  </si>
  <si>
    <t>Montážní a kompletační materiál (pásky, konektory, aj.)</t>
  </si>
  <si>
    <t>-62578790</t>
  </si>
  <si>
    <t>741064</t>
  </si>
  <si>
    <t>Funkční zkoušky</t>
  </si>
  <si>
    <t>-1297355208</t>
  </si>
  <si>
    <t>741065</t>
  </si>
  <si>
    <t>Revize</t>
  </si>
  <si>
    <t>-516491097</t>
  </si>
  <si>
    <t>741066</t>
  </si>
  <si>
    <t>Koordinace mezi profesemi</t>
  </si>
  <si>
    <t>520475059</t>
  </si>
  <si>
    <t>741067</t>
  </si>
  <si>
    <t>Kabelové prostupy, rýhy, drážky vč. Zapravení</t>
  </si>
  <si>
    <t>-507782073</t>
  </si>
  <si>
    <t>741068</t>
  </si>
  <si>
    <t>Demontáž stávající elektroinstalace vč.likvidace</t>
  </si>
  <si>
    <t>-789609233</t>
  </si>
  <si>
    <t>741069</t>
  </si>
  <si>
    <t>CYKY-J 4x50 - příprava pro e-mobilitu</t>
  </si>
  <si>
    <t>1317043305</t>
  </si>
  <si>
    <t>741070</t>
  </si>
  <si>
    <t>1189790508</t>
  </si>
  <si>
    <t>D.1.4.05 - Zařízení slaboproudé elektrotechniky – EPS</t>
  </si>
  <si>
    <t xml:space="preserve">    742 - Elektroinstalace - slaboproud</t>
  </si>
  <si>
    <t xml:space="preserve">      742.1 - Elektrická požární signalizace</t>
  </si>
  <si>
    <t xml:space="preserve">      742.2 - ACS přístupová čtečka</t>
  </si>
  <si>
    <t>742</t>
  </si>
  <si>
    <t>Elektroinstalace - slaboproud</t>
  </si>
  <si>
    <t>742.1</t>
  </si>
  <si>
    <t>Elektrická požární signalizace</t>
  </si>
  <si>
    <t>742001</t>
  </si>
  <si>
    <t>adres. systém EPS modulární pro 1-4 smyč vč. Akumulátoru box EI30S</t>
  </si>
  <si>
    <t>119161666</t>
  </si>
  <si>
    <t>742002</t>
  </si>
  <si>
    <t>rel. deska 8 výst.pro propoj na náv.zaří</t>
  </si>
  <si>
    <t>878503328</t>
  </si>
  <si>
    <t>742003</t>
  </si>
  <si>
    <t>interface pro OPPO</t>
  </si>
  <si>
    <t>1816132472</t>
  </si>
  <si>
    <t>742004</t>
  </si>
  <si>
    <t>Interface ZDP+OPPO</t>
  </si>
  <si>
    <t>156759938</t>
  </si>
  <si>
    <t>742005</t>
  </si>
  <si>
    <t>Klíčový trezor požární ochrany</t>
  </si>
  <si>
    <t>139810755</t>
  </si>
  <si>
    <t>742006</t>
  </si>
  <si>
    <t>Obslužné pole požární ochrany</t>
  </si>
  <si>
    <t>-492253439</t>
  </si>
  <si>
    <t>742007</t>
  </si>
  <si>
    <t>zažízení dálkového přenosu s připojením a naprogramováním</t>
  </si>
  <si>
    <t>2051553731</t>
  </si>
  <si>
    <t>742008</t>
  </si>
  <si>
    <t>analogová lineární teplotní detekce</t>
  </si>
  <si>
    <t>1373702733</t>
  </si>
  <si>
    <t>742009</t>
  </si>
  <si>
    <t>kabel lineární teplotní detekce</t>
  </si>
  <si>
    <t>93606769</t>
  </si>
  <si>
    <t>742010</t>
  </si>
  <si>
    <t>opticko-kouřový detektor,izolátor</t>
  </si>
  <si>
    <t>-472724944</t>
  </si>
  <si>
    <t>742011</t>
  </si>
  <si>
    <t>venkovní tlačítko (kovové)</t>
  </si>
  <si>
    <t>-450944466</t>
  </si>
  <si>
    <t>742012</t>
  </si>
  <si>
    <t>plochá siréna s izolátorem</t>
  </si>
  <si>
    <t>-681527973</t>
  </si>
  <si>
    <t>742013</t>
  </si>
  <si>
    <t>maják s izolátorem</t>
  </si>
  <si>
    <t>1570801797</t>
  </si>
  <si>
    <t>742014</t>
  </si>
  <si>
    <t>JXFE-V 2x2x0,8 B2cas1d0a1</t>
  </si>
  <si>
    <t>-1177080251</t>
  </si>
  <si>
    <t>742015</t>
  </si>
  <si>
    <t>2x2x0,8 P-60R B2cas1d0a1</t>
  </si>
  <si>
    <t>-193087554</t>
  </si>
  <si>
    <t>742016</t>
  </si>
  <si>
    <t>3x1,5 P-60R B2cas1d0a1</t>
  </si>
  <si>
    <t>2140236294</t>
  </si>
  <si>
    <t>742017</t>
  </si>
  <si>
    <t>Příchytka jednostranná, požární odolnost</t>
  </si>
  <si>
    <t>2049366331</t>
  </si>
  <si>
    <t>742018</t>
  </si>
  <si>
    <t>Montážní a kompletační materiál (pásky, konektory, aj.)</t>
  </si>
  <si>
    <t>1538265917</t>
  </si>
  <si>
    <t>742019</t>
  </si>
  <si>
    <t>Funkční zkoušky</t>
  </si>
  <si>
    <t>-766835431</t>
  </si>
  <si>
    <t>742020</t>
  </si>
  <si>
    <t>Revize</t>
  </si>
  <si>
    <t>-932137701</t>
  </si>
  <si>
    <t>742021</t>
  </si>
  <si>
    <t>Naprogramování, oživení</t>
  </si>
  <si>
    <t>-797086975</t>
  </si>
  <si>
    <t>742022</t>
  </si>
  <si>
    <t>1895160248</t>
  </si>
  <si>
    <t>742.2</t>
  </si>
  <si>
    <t>ACS přístupová čtečka</t>
  </si>
  <si>
    <t>742023</t>
  </si>
  <si>
    <t>řídící jednotka pro 4 dveře + SW vč. Plechového boxu a napájecího zdroje</t>
  </si>
  <si>
    <t>1624110857</t>
  </si>
  <si>
    <t>742024</t>
  </si>
  <si>
    <t xml:space="preserve">záložní akumulátor řídící jednotky </t>
  </si>
  <si>
    <t>1558266089</t>
  </si>
  <si>
    <t>742025</t>
  </si>
  <si>
    <t>-2084218256</t>
  </si>
  <si>
    <t>742026</t>
  </si>
  <si>
    <t>-1124706355</t>
  </si>
  <si>
    <t>742027</t>
  </si>
  <si>
    <t>FTP cat6</t>
  </si>
  <si>
    <t>-378269604</t>
  </si>
  <si>
    <t>742028</t>
  </si>
  <si>
    <t>CYKY-O 2x1,5</t>
  </si>
  <si>
    <t>-106555770</t>
  </si>
  <si>
    <t>742029</t>
  </si>
  <si>
    <t>Kabelový žlab 35x50x0,75S oblouků vč. Kotvíícho materiálu</t>
  </si>
  <si>
    <t>1188238917</t>
  </si>
  <si>
    <t>742030</t>
  </si>
  <si>
    <t>Čtečka karet OUTDOOR</t>
  </si>
  <si>
    <t>-1680365351</t>
  </si>
  <si>
    <t>742031</t>
  </si>
  <si>
    <t>Příchytka jednostranná</t>
  </si>
  <si>
    <t>776031323</t>
  </si>
  <si>
    <t>742032</t>
  </si>
  <si>
    <t>389027205</t>
  </si>
  <si>
    <t>742033</t>
  </si>
  <si>
    <t>998327573</t>
  </si>
  <si>
    <t>742034</t>
  </si>
  <si>
    <t>-1225724924</t>
  </si>
  <si>
    <t>742035</t>
  </si>
  <si>
    <t>-87155902</t>
  </si>
  <si>
    <t>742036</t>
  </si>
  <si>
    <t>1060916600</t>
  </si>
  <si>
    <t>D.1.4.08 - Polostabilní hasicí zařízení</t>
  </si>
  <si>
    <t xml:space="preserve">    SSHZ - SSHZ (PHZ)</t>
  </si>
  <si>
    <t xml:space="preserve">    OSTD - Dokončovací a ostatní práce</t>
  </si>
  <si>
    <t>SSHZ</t>
  </si>
  <si>
    <t>SSHZ (PHZ)</t>
  </si>
  <si>
    <t>0001</t>
  </si>
  <si>
    <t>Sprinkler stojící, K=80, 15mm, standardní reakce, mosazný, otevírací teplota 68°C, včetně montáže a montážní techniky</t>
  </si>
  <si>
    <t>699696049</t>
  </si>
  <si>
    <t>0002</t>
  </si>
  <si>
    <t>Potrubí ocelové DN32 pozinkované, včetně tvarovek, spojek, fitinek, závěsů, montáže a montážní techniky</t>
  </si>
  <si>
    <t>1811172260</t>
  </si>
  <si>
    <t>0003</t>
  </si>
  <si>
    <t>Potrubí ocelové DN80 pozinkované, včetně tvarovek, spojek, fitinek, závěsů, montáže a montážní techniky</t>
  </si>
  <si>
    <t>-1081825777</t>
  </si>
  <si>
    <t>0004</t>
  </si>
  <si>
    <t>Rozdělovač připojení mobilní techniky pro napojení PHZ,včetně 2ks uzávěrů s koncovkou B75, montáže a montážní techniky</t>
  </si>
  <si>
    <t>1985613587</t>
  </si>
  <si>
    <t>0005</t>
  </si>
  <si>
    <t>Odvodňovací armatura DN50, včetně náplně glykolu, montáže a montážní techniky</t>
  </si>
  <si>
    <t>-1589303640</t>
  </si>
  <si>
    <t>OSTD</t>
  </si>
  <si>
    <t>Dokončovací a ostatní práce</t>
  </si>
  <si>
    <t>0006</t>
  </si>
  <si>
    <t>Tlaková zkouška</t>
  </si>
  <si>
    <t>974553027</t>
  </si>
  <si>
    <t>0007</t>
  </si>
  <si>
    <t>Výchozí revize a uvedení do provozu</t>
  </si>
  <si>
    <t>-1217650643</t>
  </si>
  <si>
    <t>D.1.4.09 - Automatický závlahový systém</t>
  </si>
  <si>
    <t xml:space="preserve">    8 - Trubní vedení</t>
  </si>
  <si>
    <t>132153411</t>
  </si>
  <si>
    <t>Hloubení rýh pro závlahy rýhovačem hloubky do 30 cm šířky do 15 cm délky přes 400 do 800 m</t>
  </si>
  <si>
    <t>-1156321507</t>
  </si>
  <si>
    <t>133212811</t>
  </si>
  <si>
    <t>Hloubení nezapažených šachet v hornině třídy těžitelnosti I skupiny 3 plocha výkopu do 4 m2 ručně</t>
  </si>
  <si>
    <t>825472353</t>
  </si>
  <si>
    <t>174111101</t>
  </si>
  <si>
    <t>Zásyp jam, šachet rýh nebo kolem objektů sypaninou se zhutněním ručně</t>
  </si>
  <si>
    <t>-591810656</t>
  </si>
  <si>
    <t>174111109</t>
  </si>
  <si>
    <t>Příplatek k zásypu za ruční prohození sypaniny sítem</t>
  </si>
  <si>
    <t>714964328</t>
  </si>
  <si>
    <t>175111101</t>
  </si>
  <si>
    <t>Obsypání potrubí ručně sypaninou bez prohození, uloženou do 3 m</t>
  </si>
  <si>
    <t>-2133377534</t>
  </si>
  <si>
    <t>58331200</t>
  </si>
  <si>
    <t>štěrkopísek netříděný</t>
  </si>
  <si>
    <t>-875500505</t>
  </si>
  <si>
    <t>1,05*2 'Přepočtené koeficientem množství</t>
  </si>
  <si>
    <t>175111109</t>
  </si>
  <si>
    <t>Příplatek k obsypání potrubí za ruční prohození sypaniny, uložené do 3 m</t>
  </si>
  <si>
    <t>-318611411</t>
  </si>
  <si>
    <t>451595111</t>
  </si>
  <si>
    <t>Lože pod potrubí otevřený výkop z prohozeného výkopku</t>
  </si>
  <si>
    <t>730470910</t>
  </si>
  <si>
    <t>Trubní vedení</t>
  </si>
  <si>
    <t>871143101</t>
  </si>
  <si>
    <t>Kapková závlaha osazená na povrchu</t>
  </si>
  <si>
    <t>779947841</t>
  </si>
  <si>
    <t>871172201</t>
  </si>
  <si>
    <t>Potrubí pro závlahy v otevřeném výkopu PN10 32x1,9</t>
  </si>
  <si>
    <t>300811282</t>
  </si>
  <si>
    <t>871182201</t>
  </si>
  <si>
    <t>Potrubí pro závlahy v otevřeném výkopu  PN10 40x2,4</t>
  </si>
  <si>
    <t>-1748714607</t>
  </si>
  <si>
    <t>877162001</t>
  </si>
  <si>
    <t>Montáž svěrných spojek na vodovodním potrubí z trub d 32</t>
  </si>
  <si>
    <t>1393250323</t>
  </si>
  <si>
    <t>63126202</t>
  </si>
  <si>
    <t>spojka svěrná kompozitní přímá potrubí d32</t>
  </si>
  <si>
    <t>-1677855631</t>
  </si>
  <si>
    <t>877172001</t>
  </si>
  <si>
    <t>Montáž svěrných spojek na vodovodním potrubí z trub d 40</t>
  </si>
  <si>
    <t>-213934516</t>
  </si>
  <si>
    <t>63126203</t>
  </si>
  <si>
    <t>spojka svěrná kompozitní přímá potrubí d40</t>
  </si>
  <si>
    <t>413961491</t>
  </si>
  <si>
    <t>8711431011</t>
  </si>
  <si>
    <t>Montáž kapkové závlahy osazené pod povrchem plošně</t>
  </si>
  <si>
    <t>-1121102096</t>
  </si>
  <si>
    <t>6318PCD05</t>
  </si>
  <si>
    <t>Podzemní kapk. potrubí 16mm, 2,3l/h, 33cm, s komp. tlaku, role 100m</t>
  </si>
  <si>
    <t>2078805762</t>
  </si>
  <si>
    <t>6318PCD06</t>
  </si>
  <si>
    <t>Regulátor tlaku - 3,50 atm výstup (0,45-5m3/hod)</t>
  </si>
  <si>
    <t>-430207238</t>
  </si>
  <si>
    <t>6318PCD07</t>
  </si>
  <si>
    <t>Zajišť. bod. pro 16-17mm, 15cm hnědý</t>
  </si>
  <si>
    <t>702373109</t>
  </si>
  <si>
    <t>6318PCD08</t>
  </si>
  <si>
    <t>Nástrčná spojka (17mm) pro kapkovací potrubí</t>
  </si>
  <si>
    <t>-1443086587</t>
  </si>
  <si>
    <t>6318PCD09</t>
  </si>
  <si>
    <t>Kolínko (17mm) pro kapkovací potrubí</t>
  </si>
  <si>
    <t>-525135414</t>
  </si>
  <si>
    <t>6318PCD10</t>
  </si>
  <si>
    <t>T-kus (17mm) pro kapkovací potrubí</t>
  </si>
  <si>
    <t>1523417337</t>
  </si>
  <si>
    <t>6318PCD11</t>
  </si>
  <si>
    <t>Tvarovka 17mm x 3/4"AG pro kapkovací potrubí</t>
  </si>
  <si>
    <t>-673380452</t>
  </si>
  <si>
    <t>6318PCD12</t>
  </si>
  <si>
    <t>Ventilek pro kapkovací potrubí 16x16</t>
  </si>
  <si>
    <t>723049863</t>
  </si>
  <si>
    <t>6318PCD13</t>
  </si>
  <si>
    <t>Indikátor provozu kapkovacího potrubí</t>
  </si>
  <si>
    <t>1570467524</t>
  </si>
  <si>
    <t>6318PCD14</t>
  </si>
  <si>
    <t>Přivzdušňovací ventil</t>
  </si>
  <si>
    <t>671206264</t>
  </si>
  <si>
    <t>893812211</t>
  </si>
  <si>
    <t>Montáž ventilová šachta standardní kruhového půdorysu malá do průměru 25 cm</t>
  </si>
  <si>
    <t>-1717775067</t>
  </si>
  <si>
    <t>6318PCD23</t>
  </si>
  <si>
    <t>Ventilová šachtice kruhová Ø 251mm, V229mm</t>
  </si>
  <si>
    <t>149475712</t>
  </si>
  <si>
    <t>893812225</t>
  </si>
  <si>
    <t>Montáž ventilová šachta zátěžová obdélníková rozměru do 50x38 cm</t>
  </si>
  <si>
    <t>118187111</t>
  </si>
  <si>
    <t>6318PCD24</t>
  </si>
  <si>
    <t>Ventilová šachtice, (dxšxv) 554x422x305mm</t>
  </si>
  <si>
    <t>2024649423</t>
  </si>
  <si>
    <t>899921112</t>
  </si>
  <si>
    <t>Montáž sestavy dvou elektromagnetických ventilů pro závlahový systém 1"</t>
  </si>
  <si>
    <t>144534702</t>
  </si>
  <si>
    <t>899921113</t>
  </si>
  <si>
    <t>Montáž sestavy tří elektromagnetických ventilů pro závlahový systém 1"</t>
  </si>
  <si>
    <t>92343339</t>
  </si>
  <si>
    <t>6318PCD15</t>
  </si>
  <si>
    <t>Elmag. ventil 1", 24V solenoid, přímé/úhlové napojení</t>
  </si>
  <si>
    <t>-1546906050</t>
  </si>
  <si>
    <t>6318PCD16</t>
  </si>
  <si>
    <t xml:space="preserve">Vodotěsné konektory, max. 3x4,0 mm2 </t>
  </si>
  <si>
    <t>-1546920509</t>
  </si>
  <si>
    <t>6318PCD17</t>
  </si>
  <si>
    <t>40x1" navrtávací pas/PN16</t>
  </si>
  <si>
    <t>530905143</t>
  </si>
  <si>
    <t>6318PCD18</t>
  </si>
  <si>
    <t>Doplňky závlahovho systému sestava pro zazimování (hlavní sestavy)</t>
  </si>
  <si>
    <t>1416291307</t>
  </si>
  <si>
    <t>899921149</t>
  </si>
  <si>
    <t>Montáž filtru závlahového systému</t>
  </si>
  <si>
    <t>-438834887</t>
  </si>
  <si>
    <t>6318PCD19</t>
  </si>
  <si>
    <t xml:space="preserve">Filtr SÍTOVÝ 1" s vněj. závitem, 130 mikronů, PN8 </t>
  </si>
  <si>
    <t>-1968560797</t>
  </si>
  <si>
    <t>6318PCD20</t>
  </si>
  <si>
    <t>Mosazná vsuvka 1" vnější závit, PN 16</t>
  </si>
  <si>
    <t>-146223523</t>
  </si>
  <si>
    <t>6318PCD21</t>
  </si>
  <si>
    <t>Mosazný T-kus 1" IG, PN 16</t>
  </si>
  <si>
    <t>940419636</t>
  </si>
  <si>
    <t>6318PCD22</t>
  </si>
  <si>
    <t>KV 1"IG, kulový ventil 1" vnitřní závit, bez vypouštění/PN16</t>
  </si>
  <si>
    <t>-1034946943</t>
  </si>
  <si>
    <t>899922503</t>
  </si>
  <si>
    <t>Montáž a nastavení řídicí jednotky závlahového systému napájené ze sítě v interiéru do 24 sekcí</t>
  </si>
  <si>
    <t>-616775848</t>
  </si>
  <si>
    <t>6318PCD25</t>
  </si>
  <si>
    <t>Základní el. ovl. jednotka, WiFi, 4 sekce, max kapacita až 22 sekcí</t>
  </si>
  <si>
    <t>-1320844972</t>
  </si>
  <si>
    <t>6318PCD26</t>
  </si>
  <si>
    <t>Rozšiřující modul pro 6 sekcí-(max. kapac.22sekcí)</t>
  </si>
  <si>
    <t>1750821817</t>
  </si>
  <si>
    <t>6318PCD27</t>
  </si>
  <si>
    <t>CYKY5x1,5mm2</t>
  </si>
  <si>
    <t>1697714996</t>
  </si>
  <si>
    <t>899922701</t>
  </si>
  <si>
    <t>Montáž senzoru srážek připojeného kabelem</t>
  </si>
  <si>
    <t>-1910677279</t>
  </si>
  <si>
    <t>6318PCD28</t>
  </si>
  <si>
    <t xml:space="preserve">Kabelové čidlo srážek </t>
  </si>
  <si>
    <t>734768769</t>
  </si>
  <si>
    <t>6318PCD29</t>
  </si>
  <si>
    <t>Nástavec pro čidlo srážek</t>
  </si>
  <si>
    <t>-496276396</t>
  </si>
  <si>
    <t>899924111</t>
  </si>
  <si>
    <t>Tlaková zkouška závlahového potrubí z LDPE nebo HDPE DN do 32</t>
  </si>
  <si>
    <t>51840354</t>
  </si>
  <si>
    <t>899924202</t>
  </si>
  <si>
    <t>Zprovoznění a odzkoušení závlahy přes 500 m2 zavlažované plochy</t>
  </si>
  <si>
    <t>313502169</t>
  </si>
  <si>
    <t>998231611</t>
  </si>
  <si>
    <t>Ruční přesun hmot pro závlahy do 100 m</t>
  </si>
  <si>
    <t>2098252515</t>
  </si>
  <si>
    <t>D.1.5 - Dopravní řešení</t>
  </si>
  <si>
    <t xml:space="preserve">    5 - Komunikace pozemní</t>
  </si>
  <si>
    <t xml:space="preserve">      5.1 - Komunikace pozemní - chodníkový přejezd KC1</t>
  </si>
  <si>
    <t xml:space="preserve">      5.2 - Komunikace pozemní - komunikace pro osazení obrubníku KC3</t>
  </si>
  <si>
    <t xml:space="preserve">      5.3 - Komunikace pozemní - litý asfalt KC2</t>
  </si>
  <si>
    <t>1131070311</t>
  </si>
  <si>
    <t>Odstranění konstrukce stávajícího vjezdu tl. 390 mm při překopech ručně, malá mechanizace</t>
  </si>
  <si>
    <t>1975681420</t>
  </si>
  <si>
    <t>8*4,69</t>
  </si>
  <si>
    <t>113107047</t>
  </si>
  <si>
    <t>Odstranění konstrukce vozovky tl.450 mm při překopech ručně, malou mechanizací</t>
  </si>
  <si>
    <t>-377317520</t>
  </si>
  <si>
    <t>0,5*10</t>
  </si>
  <si>
    <t>113107048</t>
  </si>
  <si>
    <t>Odstranění konstrukce chodníku tl.290 mm při překopech ručně, malou mechanizací</t>
  </si>
  <si>
    <t>-285738678</t>
  </si>
  <si>
    <t>4,69*1*2</t>
  </si>
  <si>
    <t>Komunikace pozemní</t>
  </si>
  <si>
    <t>5.1</t>
  </si>
  <si>
    <t>Komunikace pozemní - chodníkový přejezd KC1</t>
  </si>
  <si>
    <t>591241111</t>
  </si>
  <si>
    <t>Kladení dlažby z kostek drobných z kamene na MC tl 50 mm</t>
  </si>
  <si>
    <t>-1433788948</t>
  </si>
  <si>
    <t>4,69*8</t>
  </si>
  <si>
    <t>58381014</t>
  </si>
  <si>
    <t>kostka řezanoštípaná dlažební žula 10x10x8cm</t>
  </si>
  <si>
    <t>-828898475</t>
  </si>
  <si>
    <t>37,52*1,02 'Přepočtené koeficientem množství</t>
  </si>
  <si>
    <t>567114112</t>
  </si>
  <si>
    <t>Podklad ze směsi stmelené cementem SC C 16/20 (PB II) tl 100 mm</t>
  </si>
  <si>
    <t>-1149169476</t>
  </si>
  <si>
    <t>564851011</t>
  </si>
  <si>
    <t>Podklad ze štěrkodrtě ŠD plochy do 100 m2 tl 150 mm</t>
  </si>
  <si>
    <t>-224561594</t>
  </si>
  <si>
    <t>5.2</t>
  </si>
  <si>
    <t>Komunikace pozemní - komunikace pro osazení obrubníku KC3</t>
  </si>
  <si>
    <t>578143113</t>
  </si>
  <si>
    <t>Litý asfalt MA 11 (LAS) tl 40 mm š do 3 m z nemodifikovaného asfaltu</t>
  </si>
  <si>
    <t>-710767343</t>
  </si>
  <si>
    <t>8*0,2*2</t>
  </si>
  <si>
    <t>213141111</t>
  </si>
  <si>
    <t>Zřízení vrstvy z geotextilie v rovině nebo ve sklonu do 1:5 š do 3 m</t>
  </si>
  <si>
    <t>-937481657</t>
  </si>
  <si>
    <t>69311225</t>
  </si>
  <si>
    <t>geotextilie netkaná separační, ochranná, filtrační, drenážní PES 100g/m2</t>
  </si>
  <si>
    <t>1337354714</t>
  </si>
  <si>
    <t>1,6*1,1845 'Přepočtené koeficientem množství</t>
  </si>
  <si>
    <t>567124112</t>
  </si>
  <si>
    <t>Podklad ze směsi stmelené cementem SC C 16/20 (PB II) tl 150 mm</t>
  </si>
  <si>
    <t>1330528983</t>
  </si>
  <si>
    <t>8*0,2</t>
  </si>
  <si>
    <t>564861013</t>
  </si>
  <si>
    <t>Podklad ze štěrkodrtě ŠD plochy do 100 m2 tl 220 mm</t>
  </si>
  <si>
    <t>742105199</t>
  </si>
  <si>
    <t>5.3</t>
  </si>
  <si>
    <t>Komunikace pozemní - litý asfalt KC2</t>
  </si>
  <si>
    <t>578142115</t>
  </si>
  <si>
    <t>Litý asfalt MA 8 (LAJ) tl 40 mm š do 3 m z nemodifikovaného asfaltu</t>
  </si>
  <si>
    <t>-66713223</t>
  </si>
  <si>
    <t>1*4,69*2</t>
  </si>
  <si>
    <t>-633191293</t>
  </si>
  <si>
    <t>-488483900</t>
  </si>
  <si>
    <t>9,38*1,1845 'Přepočtené koeficientem množství</t>
  </si>
  <si>
    <t>1358574052</t>
  </si>
  <si>
    <t>-1333126361</t>
  </si>
  <si>
    <t>915111127</t>
  </si>
  <si>
    <t>Svislé dopravní značení dělící čáry přerušované na lomových bodech retroreflexní žlutá, černá barva</t>
  </si>
  <si>
    <t>-936068712</t>
  </si>
  <si>
    <t>12+20+30</t>
  </si>
  <si>
    <t>915111128</t>
  </si>
  <si>
    <t>Vodorovné dopravní značení dělící čáry  lomové body bílá barva</t>
  </si>
  <si>
    <t>143992177</t>
  </si>
  <si>
    <t>915111129</t>
  </si>
  <si>
    <t>Svislé dopravní značky vč.sloupků</t>
  </si>
  <si>
    <t>563890959</t>
  </si>
  <si>
    <t>915111130</t>
  </si>
  <si>
    <t>Semafor ns příjezdu k autovýtahu</t>
  </si>
  <si>
    <t>2067802126</t>
  </si>
  <si>
    <t>916241113</t>
  </si>
  <si>
    <t>Osazení obrubníku kamenného ležatého s boční opěrou do lože z betonu prostého</t>
  </si>
  <si>
    <t>263368115</t>
  </si>
  <si>
    <t>58380009</t>
  </si>
  <si>
    <t>obrubník kamenný žulový přímý s nášlapem1000x300x 20-60 mm</t>
  </si>
  <si>
    <t>-1985686123</t>
  </si>
  <si>
    <t>Poznámka k položce:_x000D_
Hmotnost: 150 kg/bm</t>
  </si>
  <si>
    <t>8*1,02 'Přepočtené koeficientem množství</t>
  </si>
  <si>
    <t>919124121</t>
  </si>
  <si>
    <t>Dilatační spáry vkládané  krytu s vyplněním spár asfaltovou zálivkou</t>
  </si>
  <si>
    <t>-1047581777</t>
  </si>
  <si>
    <t>8,000+0,2*2</t>
  </si>
  <si>
    <t>919735126</t>
  </si>
  <si>
    <t>Řezání stávajícího betonového, živičného krytu hl přes 250 do 300 mm</t>
  </si>
  <si>
    <t>1719959338</t>
  </si>
  <si>
    <t>4,69*2</t>
  </si>
  <si>
    <t>919735127</t>
  </si>
  <si>
    <t>Řezání stávajícího betonového, živičného krytu hl přes 300 mm</t>
  </si>
  <si>
    <t>1990626249</t>
  </si>
  <si>
    <t>4,69*2+8+8+0,2*2</t>
  </si>
  <si>
    <t>997013151</t>
  </si>
  <si>
    <t>Vnitrostaveništní doprava suti a vybouraných hmot pro budovy v do 6 m s omezením mechanizace</t>
  </si>
  <si>
    <t>356668502</t>
  </si>
  <si>
    <t>1103411814</t>
  </si>
  <si>
    <t>1882125539</t>
  </si>
  <si>
    <t>30,616*19</t>
  </si>
  <si>
    <t>1842647649</t>
  </si>
  <si>
    <t>998229112</t>
  </si>
  <si>
    <t>Přesun hmot ruční pro pozemní komunikace s krytem dlážděným na vzdálenost do 50 m</t>
  </si>
  <si>
    <t>1740639230</t>
  </si>
  <si>
    <t>D.1.5.01 - Parkovací systém</t>
  </si>
  <si>
    <t xml:space="preserve">    9.8 - Parkovací systém</t>
  </si>
  <si>
    <t>9.8</t>
  </si>
  <si>
    <t>935001</t>
  </si>
  <si>
    <t>Montáž - závorový systém</t>
  </si>
  <si>
    <t>-1824887875</t>
  </si>
  <si>
    <t>935002</t>
  </si>
  <si>
    <t xml:space="preserve">Konfigurace, oživení, zaškolení </t>
  </si>
  <si>
    <t>246069509</t>
  </si>
  <si>
    <t>935003</t>
  </si>
  <si>
    <t>Doprava</t>
  </si>
  <si>
    <t>-715129886</t>
  </si>
  <si>
    <t>935PARK15</t>
  </si>
  <si>
    <t>Automatická závora, max.3 m, rychlost 0,8 - 1,5 s (nastavitelná), frekvenční měnič, automatické odblokování při výpadku napájení</t>
  </si>
  <si>
    <t>1289809109</t>
  </si>
  <si>
    <t>935KS20</t>
  </si>
  <si>
    <t>Kotevní sada závory</t>
  </si>
  <si>
    <t>-1901437967</t>
  </si>
  <si>
    <t>935P300</t>
  </si>
  <si>
    <t>Rameno závory, 10x4,5 cm, 3 m</t>
  </si>
  <si>
    <t>-270280978</t>
  </si>
  <si>
    <t>935JK90</t>
  </si>
  <si>
    <t>Kloubová mechanika 90 st. pro ramena P300 - P600</t>
  </si>
  <si>
    <t>1654827309</t>
  </si>
  <si>
    <t>935LD102</t>
  </si>
  <si>
    <t>1-k.indukční detektor vozidel funkce bezpečnostní a přítomnostní</t>
  </si>
  <si>
    <t>-61070554</t>
  </si>
  <si>
    <t>935WIRE1</t>
  </si>
  <si>
    <t>návin indukční smyčky ve vozovce</t>
  </si>
  <si>
    <t>-2089012419</t>
  </si>
  <si>
    <t>935UP100</t>
  </si>
  <si>
    <t>Vjezdový sloupek pro čtečku/interkom, výška 120 cm</t>
  </si>
  <si>
    <t>1737574166</t>
  </si>
  <si>
    <t>935LPROX</t>
  </si>
  <si>
    <t>Proximity čtečka bezkontaktních karet 125kHz</t>
  </si>
  <si>
    <t>-1377604402</t>
  </si>
  <si>
    <t>935W2D</t>
  </si>
  <si>
    <t>Ř. j. pro kontr. příst., LAN</t>
  </si>
  <si>
    <t>-1016333875</t>
  </si>
  <si>
    <t>935JD112</t>
  </si>
  <si>
    <t>Semafor červená/zelená, průměr, průměr 100 mm</t>
  </si>
  <si>
    <t>1404627232</t>
  </si>
  <si>
    <t>935SL</t>
  </si>
  <si>
    <t>Držák na zeď pro semafor</t>
  </si>
  <si>
    <t>508662546</t>
  </si>
  <si>
    <t>935QUIDO4x4</t>
  </si>
  <si>
    <t>Modul pro generování N.O./N.C. signálu, LAN</t>
  </si>
  <si>
    <t>277006561</t>
  </si>
  <si>
    <t>935PLC</t>
  </si>
  <si>
    <t>programovací automat pro ovládání semaforu</t>
  </si>
  <si>
    <t>197428298</t>
  </si>
  <si>
    <t>935FW</t>
  </si>
  <si>
    <t>programování uživatelských funkcí</t>
  </si>
  <si>
    <t>83171104</t>
  </si>
  <si>
    <t>935ZD24V</t>
  </si>
  <si>
    <t>napájecí zdroj 24V</t>
  </si>
  <si>
    <t>-1573458970</t>
  </si>
  <si>
    <t>935CD100</t>
  </si>
  <si>
    <t>Řídící PC pro parkovací systém s příslušenstvím s OS Windows10Pro 64bit (možná instalace na server zákazníka)</t>
  </si>
  <si>
    <t>2086881766</t>
  </si>
  <si>
    <t>935SWDAT</t>
  </si>
  <si>
    <t>Základní SW licence pro technologii parkovacího systému - instaluje se na CD100 nebo virtuální server v místní LAN</t>
  </si>
  <si>
    <t>-621915534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</si>
  <si>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</si>
  <si>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</si>
  <si>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</si>
  <si>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</si>
  <si>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</si>
  <si>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</si>
  <si>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</si>
  <si>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</si>
  <si>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</si>
  <si>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</si>
  <si>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</si>
  <si>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</si>
  <si>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</si>
  <si>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</si>
  <si>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011002000</t>
  </si>
  <si>
    <t>Průzkumné práce - vytyčení všech zde vedených inženýrských sítí vč.specifikace a uložení, stavu, způsobu ochrany před poškozením, možnosti odpojení a zaslepení</t>
  </si>
  <si>
    <t>1024</t>
  </si>
  <si>
    <t>1866682604</t>
  </si>
  <si>
    <t>013002001</t>
  </si>
  <si>
    <t>Projektové práce - dodavatelská a dílenská dokumentace</t>
  </si>
  <si>
    <t>-1500305930</t>
  </si>
  <si>
    <t>Poznámka k položce:_x000D_
V jednotkové ceně zahrnuty náklady na vypracování:_x000D_
prováděcí/ dílenské dokumentace pro provedení stavby vč.potřebných detailů_x000D_
Veškeré formy a předání se řídí podmínkami zadávací dokumentace stavby</t>
  </si>
  <si>
    <t>013002002</t>
  </si>
  <si>
    <t>Projektové práce - kopané sondy ve vytipovaných kolizních místech</t>
  </si>
  <si>
    <t>-1581080647</t>
  </si>
  <si>
    <t>013002004</t>
  </si>
  <si>
    <t>Projektové práce - projektová dokumentace pro instalaci ZDP</t>
  </si>
  <si>
    <t>-898845660</t>
  </si>
  <si>
    <t>013002005</t>
  </si>
  <si>
    <t>Zpracování dokumentace zdolávání požáru</t>
  </si>
  <si>
    <t>992076303</t>
  </si>
  <si>
    <t>013254000</t>
  </si>
  <si>
    <t>Dokumentace skutečného provedení stavby (platí pro soubory kde není uvedeno)</t>
  </si>
  <si>
    <t>1461022317</t>
  </si>
  <si>
    <t>013274000</t>
  </si>
  <si>
    <t>Pasportizace objektu a bytů SVJ před započetím prací a v průběhu</t>
  </si>
  <si>
    <t>918792925</t>
  </si>
  <si>
    <t>Poznámka k položce:_x000D_
Před zahájením a v průběhu stavby provede dodavatel pasportizaci budov a bytů SVJ._x000D_
Veškeré formy a předání se řídí podmínkami zadávací dokumentace stavby</t>
  </si>
  <si>
    <t>013284000</t>
  </si>
  <si>
    <t>Pasportizace objektu a bytů po provedení prací</t>
  </si>
  <si>
    <t>992252766</t>
  </si>
  <si>
    <t>013294000</t>
  </si>
  <si>
    <t>Ostatní dokumentace - fotodokumentace původního stavu budov a bytů SVJ</t>
  </si>
  <si>
    <t>413898153</t>
  </si>
  <si>
    <t>013294001</t>
  </si>
  <si>
    <t>Ostatní - vzorkování použitých materiálů a povrchových úprav a odsouhlasení architektem a investorem</t>
  </si>
  <si>
    <t>169860304</t>
  </si>
  <si>
    <t>Poznámka k položce:_x000D_
Veškeré formy a předání se řídí podmínkami zadávací dokumentace stavby</t>
  </si>
  <si>
    <t>VRN2</t>
  </si>
  <si>
    <t>Příprava staveniště</t>
  </si>
  <si>
    <t>020001000</t>
  </si>
  <si>
    <t>-1786147232</t>
  </si>
  <si>
    <t>Poznámka k položce:_x000D_
- zabezpečení příjezdu a přístupu na staveniště_x000D_
- uspořádání a bezpečnost staveniště z hlediska ochrany veřejných zájmů_x000D_
- dodržení podmínek pro provádění staveb z hlediska BOZP vč.označení stavby_x000D_
- dodržování podmínek pro ochranu životního prostředí při výstavbě_x000D_
- dodržování podmínek - možnost nakládání s odpady</t>
  </si>
  <si>
    <t>VRN3</t>
  </si>
  <si>
    <t>Zařízení staveniště</t>
  </si>
  <si>
    <t>030001000</t>
  </si>
  <si>
    <t>665970523</t>
  </si>
  <si>
    <t>Poznámka k položce:_x000D_
náklady na zřízení a nájem ZS_x000D_
- kancelářské/skladovací/sociální objekty (s PO EI 30)_x000D_
- oplocení, ostaraha staveniště a stavby_x000D_
- kompletní vnitrostaveništní rozvody všech potřebných médií_x000D_
- poplatky spotřeby energií a médií</t>
  </si>
  <si>
    <t>035103001</t>
  </si>
  <si>
    <t xml:space="preserve">Pronájem ploch - zábory </t>
  </si>
  <si>
    <t>-841691896</t>
  </si>
  <si>
    <t>"zábory po dobu výstavby - bude stanoveno dle harmonogramu</t>
  </si>
  <si>
    <t>(260+29,9)*18*(30+31)/2</t>
  </si>
  <si>
    <t>039002000</t>
  </si>
  <si>
    <t>Zrušení zařízení staveniště</t>
  </si>
  <si>
    <t>-1317140899</t>
  </si>
  <si>
    <t>Poznámka k položce:_x000D_
náklady zhotovitele spojené s kompletní likvidací zařízení staveniště vč.uvedení všech dotčených ploch do bezvadného stavu</t>
  </si>
  <si>
    <t>VRN4</t>
  </si>
  <si>
    <t>Inženýrská činnost</t>
  </si>
  <si>
    <t>043103000</t>
  </si>
  <si>
    <t>Zkoušky bez rozlišení</t>
  </si>
  <si>
    <t>-1074853817</t>
  </si>
  <si>
    <t>Poznámka k položce:_x000D_
provedení všech zkoušek a revizí předepsaných projektovou a zadávací dokumentací, platnými normami, návody k obsluze (neuvedených v jednotlivých soupisech prací)</t>
  </si>
  <si>
    <t>043203000</t>
  </si>
  <si>
    <t>Měření, monitoring, rozbory bez rozlišení</t>
  </si>
  <si>
    <t>-2046839969</t>
  </si>
  <si>
    <t xml:space="preserve">Poznámka k položce:_x000D_
geodetický monitoring sledovaných bodů během provádění bouracích prací, zajištění stavební jámy a výstavby podzemních podlaží </t>
  </si>
  <si>
    <t>045002000</t>
  </si>
  <si>
    <t>Kompletační a koordinační činnost</t>
  </si>
  <si>
    <t>728841916</t>
  </si>
  <si>
    <t>Poznámka k položce:_x000D_
příprava předávací dokumentace dle ZD_x000D_
- ostatní kompletační činnost</t>
  </si>
  <si>
    <t>VRN5</t>
  </si>
  <si>
    <t>Finanční náklady</t>
  </si>
  <si>
    <t>055002001</t>
  </si>
  <si>
    <t>Pojištění dodavatele a pojištění díla</t>
  </si>
  <si>
    <t>1150365400</t>
  </si>
  <si>
    <t>Poznámka k položce:_x000D_
Náklady zhotovitele spojené s povinným pojištěním dodavatele nebo stavebního díla či jeho části nebo odpovědnosti za škodu, jak je uvedeno v návrhu SoD.</t>
  </si>
  <si>
    <t>VRN6</t>
  </si>
  <si>
    <t>Územní vlivy</t>
  </si>
  <si>
    <t>062103000</t>
  </si>
  <si>
    <t>Překládání nákladu - pronájem jeřábu s dosahem ramene 37,5 m, max nosnost 3T</t>
  </si>
  <si>
    <t>měsíc</t>
  </si>
  <si>
    <t>-912107418</t>
  </si>
  <si>
    <t>"dle harmonogramu dodavatele cca 4 měsíce" 4</t>
  </si>
  <si>
    <t>062103001</t>
  </si>
  <si>
    <t>Postavení a přenesení jeřáku do prostoru stavby</t>
  </si>
  <si>
    <t>1514101658</t>
  </si>
  <si>
    <t>062103002</t>
  </si>
  <si>
    <t>Rozebrání a přenesení jeřáku z prostoru stavby</t>
  </si>
  <si>
    <t>-966305497</t>
  </si>
  <si>
    <t>VRN7</t>
  </si>
  <si>
    <t>Provozní vlivy</t>
  </si>
  <si>
    <t>071203001</t>
  </si>
  <si>
    <t>Provizorní dopravní opatření v ul. Libická a Vinohradská</t>
  </si>
  <si>
    <t>-2065060455</t>
  </si>
  <si>
    <t>073002000</t>
  </si>
  <si>
    <t>Ztížený pohyb vozidel v centrech měst</t>
  </si>
  <si>
    <t>1270597723</t>
  </si>
  <si>
    <t>VRN9</t>
  </si>
  <si>
    <t>Ostatní náklady</t>
  </si>
  <si>
    <t>091003000</t>
  </si>
  <si>
    <t>Ostatní náklady bez rozlišení</t>
  </si>
  <si>
    <t>-2093597301</t>
  </si>
  <si>
    <t>Poznámka k položce:_x000D_
pravidelné čištění přilehlých souvisejících ploch komunikace - po celou dobu stavby</t>
  </si>
  <si>
    <t>092203001</t>
  </si>
  <si>
    <t>Zajištění ochrany okolních objektů</t>
  </si>
  <si>
    <t>1503529273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</si>
</sst>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i/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4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4" fillId="4" borderId="0" xfId="0" applyFont="1" applyFill="1" applyAlignment="1" applyProtection="1">
      <alignment horizontal="center" vertical="center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 wrapText="1"/>
    </xf>
    <xf numFmtId="0" fontId="25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1" fillId="0" borderId="14" xfId="0" applyNumberFormat="1" applyFont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166" fontId="31" fillId="0" borderId="0" xfId="0" applyNumberFormat="1" applyFont="1" applyBorder="1" applyAlignment="1" applyProtection="1">
      <alignment vertical="center"/>
    </xf>
    <xf numFmtId="4" fontId="31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1" fillId="0" borderId="19" xfId="0" applyNumberFormat="1" applyFont="1" applyBorder="1" applyAlignment="1" applyProtection="1">
      <alignment vertical="center"/>
    </xf>
    <xf numFmtId="4" fontId="31" fillId="0" borderId="20" xfId="0" applyNumberFormat="1" applyFont="1" applyBorder="1" applyAlignment="1" applyProtection="1">
      <alignment vertical="center"/>
    </xf>
    <xf numFmtId="166" fontId="31" fillId="0" borderId="20" xfId="0" applyNumberFormat="1" applyFont="1" applyBorder="1" applyAlignment="1" applyProtection="1">
      <alignment vertical="center"/>
    </xf>
    <xf numFmtId="4" fontId="3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5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4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4" fillId="4" borderId="16" xfId="0" applyFont="1" applyFill="1" applyBorder="1" applyAlignment="1" applyProtection="1">
      <alignment horizontal="center" vertical="center" wrapText="1"/>
    </xf>
    <xf numFmtId="0" fontId="24" fillId="4" borderId="17" xfId="0" applyFont="1" applyFill="1" applyBorder="1" applyAlignment="1" applyProtection="1">
      <alignment horizontal="center" vertical="center" wrapText="1"/>
    </xf>
    <xf numFmtId="0" fontId="24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5" fillId="0" borderId="12" xfId="0" applyNumberFormat="1" applyFont="1" applyBorder="1" applyAlignment="1" applyProtection="1"/>
    <xf numFmtId="166" fontId="35" fillId="0" borderId="13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4" fillId="0" borderId="22" xfId="0" applyFont="1" applyBorder="1" applyAlignment="1" applyProtection="1">
      <alignment horizontal="center" vertical="center"/>
    </xf>
    <xf numFmtId="49" fontId="24" fillId="0" borderId="22" xfId="0" applyNumberFormat="1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center" vertical="center" wrapText="1"/>
    </xf>
    <xf numFmtId="167" fontId="24" fillId="0" borderId="22" xfId="0" applyNumberFormat="1" applyFont="1" applyBorder="1" applyAlignment="1" applyProtection="1">
      <alignment vertical="center"/>
    </xf>
    <xf numFmtId="4" fontId="24" fillId="2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166" fontId="25" fillId="0" borderId="0" xfId="0" applyNumberFormat="1" applyFont="1" applyBorder="1" applyAlignment="1" applyProtection="1">
      <alignment vertical="center"/>
    </xf>
    <xf numFmtId="166" fontId="25" fillId="0" borderId="15" xfId="0" applyNumberFormat="1" applyFont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3" fillId="0" borderId="3" xfId="0" applyFont="1" applyBorder="1" applyAlignment="1" applyProtection="1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protection locked="0"/>
    </xf>
    <xf numFmtId="4" fontId="13" fillId="0" borderId="0" xfId="0" applyNumberFormat="1" applyFont="1" applyAlignment="1" applyProtection="1"/>
    <xf numFmtId="0" fontId="13" fillId="0" borderId="3" xfId="0" applyFont="1" applyBorder="1" applyAlignment="1"/>
    <xf numFmtId="0" fontId="13" fillId="0" borderId="14" xfId="0" applyFont="1" applyBorder="1" applyAlignment="1" applyProtection="1"/>
    <xf numFmtId="0" fontId="13" fillId="0" borderId="0" xfId="0" applyFont="1" applyBorder="1" applyAlignment="1" applyProtection="1"/>
    <xf numFmtId="166" fontId="13" fillId="0" borderId="0" xfId="0" applyNumberFormat="1" applyFont="1" applyBorder="1" applyAlignment="1" applyProtection="1"/>
    <xf numFmtId="166" fontId="13" fillId="0" borderId="15" xfId="0" applyNumberFormat="1" applyFont="1" applyBorder="1" applyAlignment="1" applyProtection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vertical="center"/>
    </xf>
    <xf numFmtId="167" fontId="24" fillId="2" borderId="22" xfId="0" applyNumberFormat="1" applyFont="1" applyFill="1" applyBorder="1" applyAlignment="1" applyProtection="1">
      <alignment vertical="center"/>
      <protection locked="0"/>
    </xf>
    <xf numFmtId="0" fontId="25" fillId="2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  <xf numFmtId="0" fontId="24" fillId="4" borderId="6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left" vertical="center"/>
    </xf>
    <xf numFmtId="0" fontId="29" fillId="0" borderId="0" xfId="0" applyFont="1" applyAlignment="1" applyProtection="1">
      <alignment horizontal="left" vertical="center" wrapText="1"/>
    </xf>
    <xf numFmtId="0" fontId="32" fillId="0" borderId="0" xfId="0" applyFont="1" applyAlignment="1" applyProtection="1">
      <alignment horizontal="left" vertical="center" wrapText="1"/>
    </xf>
    <xf numFmtId="0" fontId="24" fillId="4" borderId="7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9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24" fillId="4" borderId="7" xfId="0" applyFont="1" applyFill="1" applyBorder="1" applyAlignment="1" applyProtection="1">
      <alignment horizontal="right" vertical="center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30" fillId="0" borderId="0" xfId="0" applyNumberFormat="1" applyFont="1" applyAlignment="1" applyProtection="1">
      <alignment vertical="center"/>
    </xf>
    <xf numFmtId="0" fontId="30" fillId="0" borderId="0" xfId="0" applyFont="1" applyAlignment="1" applyProtection="1">
      <alignment vertical="center"/>
    </xf>
    <xf numFmtId="4" fontId="30" fillId="0" borderId="0" xfId="0" applyNumberFormat="1" applyFont="1" applyAlignment="1" applyProtection="1">
      <alignment horizontal="righ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4" fillId="4" borderId="8" xfId="0" applyFont="1" applyFill="1" applyBorder="1" applyAlignment="1" applyProtection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14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0"/>
  <sheetViews>
    <sheetView showGridLines="0" view="pageBreakPreview" zoomScale="80" zoomScaleNormal="100" zoomScaleSheetLayoutView="80" workbookViewId="0"/>
  </sheetViews>
  <sheetFormatPr defaultRowHeight="14.4"/>
  <cols>
    <col min="1" max="1" width="8.85546875" style="1" customWidth="1"/>
    <col min="2" max="2" width="1.7109375" style="1" customWidth="1"/>
    <col min="3" max="3" width="4.42578125" style="1" customWidth="1"/>
    <col min="4" max="33" width="2.85546875" style="1" customWidth="1"/>
    <col min="34" max="34" width="3.5703125" style="1" customWidth="1"/>
    <col min="35" max="35" width="42.28515625" style="1" customWidth="1"/>
    <col min="36" max="37" width="2.5703125" style="1" customWidth="1"/>
    <col min="38" max="38" width="8.85546875" style="1" customWidth="1"/>
    <col min="39" max="39" width="3.5703125" style="1" customWidth="1"/>
    <col min="40" max="40" width="14.28515625" style="1" customWidth="1"/>
    <col min="41" max="41" width="8" style="1" customWidth="1"/>
    <col min="42" max="42" width="4.42578125" style="1" customWidth="1"/>
    <col min="43" max="43" width="16.7109375" style="1" hidden="1" customWidth="1"/>
    <col min="44" max="44" width="14.5703125" style="1" customWidth="1"/>
    <col min="45" max="47" width="27.7109375" style="1" hidden="1" customWidth="1"/>
    <col min="48" max="49" width="23.140625" style="1" hidden="1" customWidth="1"/>
    <col min="50" max="51" width="26.7109375" style="1" hidden="1" customWidth="1"/>
    <col min="52" max="52" width="23.140625" style="1" hidden="1" customWidth="1"/>
    <col min="53" max="53" width="20.5703125" style="1" hidden="1" customWidth="1"/>
    <col min="54" max="54" width="26.7109375" style="1" hidden="1" customWidth="1"/>
    <col min="55" max="55" width="23.140625" style="1" hidden="1" customWidth="1"/>
    <col min="56" max="56" width="20.5703125" style="1" hidden="1" customWidth="1"/>
    <col min="57" max="57" width="71.140625" style="1" customWidth="1"/>
    <col min="71" max="91" width="9.140625" style="1" hidden="1"/>
  </cols>
  <sheetData>
    <row r="1" spans="1:74" ht="10.199999999999999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" customHeight="1">
      <c r="AR2" s="312"/>
      <c r="AS2" s="312"/>
      <c r="AT2" s="312"/>
      <c r="AU2" s="312"/>
      <c r="AV2" s="312"/>
      <c r="AW2" s="312"/>
      <c r="AX2" s="312"/>
      <c r="AY2" s="312"/>
      <c r="AZ2" s="312"/>
      <c r="BA2" s="312"/>
      <c r="BB2" s="312"/>
      <c r="BC2" s="312"/>
      <c r="BD2" s="312"/>
      <c r="BE2" s="312"/>
      <c r="BS2" s="19" t="s">
        <v>6</v>
      </c>
      <c r="BT2" s="19" t="s">
        <v>7</v>
      </c>
    </row>
    <row r="3" spans="1:74" s="1" customFormat="1" ht="6.9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6" t="s">
        <v>14</v>
      </c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97"/>
      <c r="AC5" s="297"/>
      <c r="AD5" s="297"/>
      <c r="AE5" s="297"/>
      <c r="AF5" s="297"/>
      <c r="AG5" s="297"/>
      <c r="AH5" s="297"/>
      <c r="AI5" s="297"/>
      <c r="AJ5" s="297"/>
      <c r="AK5" s="24"/>
      <c r="AL5" s="24"/>
      <c r="AM5" s="24"/>
      <c r="AN5" s="24"/>
      <c r="AO5" s="24"/>
      <c r="AP5" s="24"/>
      <c r="AQ5" s="24"/>
      <c r="AR5" s="22"/>
      <c r="BE5" s="293" t="s">
        <v>15</v>
      </c>
      <c r="BS5" s="19" t="s">
        <v>6</v>
      </c>
    </row>
    <row r="6" spans="1:74" s="1" customFormat="1" ht="36.9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298" t="s">
        <v>17</v>
      </c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  <c r="Y6" s="297"/>
      <c r="Z6" s="297"/>
      <c r="AA6" s="297"/>
      <c r="AB6" s="297"/>
      <c r="AC6" s="297"/>
      <c r="AD6" s="297"/>
      <c r="AE6" s="297"/>
      <c r="AF6" s="297"/>
      <c r="AG6" s="297"/>
      <c r="AH6" s="297"/>
      <c r="AI6" s="297"/>
      <c r="AJ6" s="297"/>
      <c r="AK6" s="24"/>
      <c r="AL6" s="24"/>
      <c r="AM6" s="24"/>
      <c r="AN6" s="24"/>
      <c r="AO6" s="24"/>
      <c r="AP6" s="24"/>
      <c r="AQ6" s="24"/>
      <c r="AR6" s="22"/>
      <c r="BE6" s="294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19</v>
      </c>
      <c r="AL7" s="24"/>
      <c r="AM7" s="24"/>
      <c r="AN7" s="29" t="s">
        <v>1</v>
      </c>
      <c r="AO7" s="24"/>
      <c r="AP7" s="24"/>
      <c r="AQ7" s="24"/>
      <c r="AR7" s="22"/>
      <c r="BE7" s="294"/>
      <c r="BS7" s="19" t="s">
        <v>6</v>
      </c>
    </row>
    <row r="8" spans="1:74" s="1" customFormat="1" ht="12" customHeight="1">
      <c r="B8" s="23"/>
      <c r="C8" s="24"/>
      <c r="D8" s="31" t="s">
        <v>20</v>
      </c>
      <c r="E8" s="24"/>
      <c r="F8" s="24"/>
      <c r="G8" s="24"/>
      <c r="H8" s="24"/>
      <c r="I8" s="24"/>
      <c r="J8" s="24"/>
      <c r="K8" s="29" t="s">
        <v>21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22</v>
      </c>
      <c r="AL8" s="24"/>
      <c r="AM8" s="24"/>
      <c r="AN8" s="32" t="s">
        <v>23</v>
      </c>
      <c r="AO8" s="24"/>
      <c r="AP8" s="24"/>
      <c r="AQ8" s="24"/>
      <c r="AR8" s="22"/>
      <c r="BE8" s="294"/>
      <c r="BS8" s="19" t="s">
        <v>6</v>
      </c>
    </row>
    <row r="9" spans="1:74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294"/>
      <c r="BS9" s="19" t="s">
        <v>6</v>
      </c>
    </row>
    <row r="10" spans="1:74" s="1" customFormat="1" ht="12" customHeight="1">
      <c r="B10" s="23"/>
      <c r="C10" s="24"/>
      <c r="D10" s="31" t="s">
        <v>24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25</v>
      </c>
      <c r="AL10" s="24"/>
      <c r="AM10" s="24"/>
      <c r="AN10" s="29" t="s">
        <v>26</v>
      </c>
      <c r="AO10" s="24"/>
      <c r="AP10" s="24"/>
      <c r="AQ10" s="24"/>
      <c r="AR10" s="22"/>
      <c r="BE10" s="294"/>
      <c r="BS10" s="19" t="s">
        <v>6</v>
      </c>
    </row>
    <row r="11" spans="1:74" s="1" customFormat="1" ht="18.45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28</v>
      </c>
      <c r="AL11" s="24"/>
      <c r="AM11" s="24"/>
      <c r="AN11" s="29" t="s">
        <v>29</v>
      </c>
      <c r="AO11" s="24"/>
      <c r="AP11" s="24"/>
      <c r="AQ11" s="24"/>
      <c r="AR11" s="22"/>
      <c r="BE11" s="294"/>
      <c r="BS11" s="19" t="s">
        <v>6</v>
      </c>
    </row>
    <row r="12" spans="1:74" s="1" customFormat="1" ht="6.9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294"/>
      <c r="BS12" s="19" t="s">
        <v>6</v>
      </c>
    </row>
    <row r="13" spans="1:74" s="1" customFormat="1" ht="12" customHeight="1">
      <c r="B13" s="23"/>
      <c r="C13" s="24"/>
      <c r="D13" s="31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25</v>
      </c>
      <c r="AL13" s="24"/>
      <c r="AM13" s="24"/>
      <c r="AN13" s="33" t="s">
        <v>31</v>
      </c>
      <c r="AO13" s="24"/>
      <c r="AP13" s="24"/>
      <c r="AQ13" s="24"/>
      <c r="AR13" s="22"/>
      <c r="BE13" s="294"/>
      <c r="BS13" s="19" t="s">
        <v>6</v>
      </c>
    </row>
    <row r="14" spans="1:74" ht="13.2">
      <c r="B14" s="23"/>
      <c r="C14" s="24"/>
      <c r="D14" s="24"/>
      <c r="E14" s="299" t="s">
        <v>31</v>
      </c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1" t="s">
        <v>28</v>
      </c>
      <c r="AL14" s="24"/>
      <c r="AM14" s="24"/>
      <c r="AN14" s="33" t="s">
        <v>31</v>
      </c>
      <c r="AO14" s="24"/>
      <c r="AP14" s="24"/>
      <c r="AQ14" s="24"/>
      <c r="AR14" s="22"/>
      <c r="BE14" s="294"/>
      <c r="BS14" s="19" t="s">
        <v>6</v>
      </c>
    </row>
    <row r="15" spans="1:74" s="1" customFormat="1" ht="6.9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294"/>
      <c r="BS15" s="19" t="s">
        <v>4</v>
      </c>
    </row>
    <row r="16" spans="1:74" s="1" customFormat="1" ht="12" customHeight="1">
      <c r="B16" s="23"/>
      <c r="C16" s="24"/>
      <c r="D16" s="31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25</v>
      </c>
      <c r="AL16" s="24"/>
      <c r="AM16" s="24"/>
      <c r="AN16" s="29" t="s">
        <v>33</v>
      </c>
      <c r="AO16" s="24"/>
      <c r="AP16" s="24"/>
      <c r="AQ16" s="24"/>
      <c r="AR16" s="22"/>
      <c r="BE16" s="294"/>
      <c r="BS16" s="19" t="s">
        <v>4</v>
      </c>
    </row>
    <row r="17" spans="1:71" s="1" customFormat="1" ht="18.45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28</v>
      </c>
      <c r="AL17" s="24"/>
      <c r="AM17" s="24"/>
      <c r="AN17" s="29" t="s">
        <v>35</v>
      </c>
      <c r="AO17" s="24"/>
      <c r="AP17" s="24"/>
      <c r="AQ17" s="24"/>
      <c r="AR17" s="22"/>
      <c r="BE17" s="294"/>
      <c r="BS17" s="19" t="s">
        <v>36</v>
      </c>
    </row>
    <row r="18" spans="1:71" s="1" customFormat="1" ht="6.9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294"/>
      <c r="BS18" s="19" t="s">
        <v>6</v>
      </c>
    </row>
    <row r="19" spans="1:71" s="1" customFormat="1" ht="12" customHeight="1">
      <c r="B19" s="23"/>
      <c r="C19" s="24"/>
      <c r="D19" s="31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25</v>
      </c>
      <c r="AL19" s="24"/>
      <c r="AM19" s="24"/>
      <c r="AN19" s="29" t="s">
        <v>1</v>
      </c>
      <c r="AO19" s="24"/>
      <c r="AP19" s="24"/>
      <c r="AQ19" s="24"/>
      <c r="AR19" s="22"/>
      <c r="BE19" s="294"/>
      <c r="BS19" s="19" t="s">
        <v>6</v>
      </c>
    </row>
    <row r="20" spans="1:71" s="1" customFormat="1" ht="18.45" customHeight="1">
      <c r="B20" s="23"/>
      <c r="C20" s="24"/>
      <c r="D20" s="24"/>
      <c r="E20" s="29" t="s">
        <v>38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28</v>
      </c>
      <c r="AL20" s="24"/>
      <c r="AM20" s="24"/>
      <c r="AN20" s="29" t="s">
        <v>1</v>
      </c>
      <c r="AO20" s="24"/>
      <c r="AP20" s="24"/>
      <c r="AQ20" s="24"/>
      <c r="AR20" s="22"/>
      <c r="BE20" s="294"/>
      <c r="BS20" s="19" t="s">
        <v>36</v>
      </c>
    </row>
    <row r="21" spans="1:71" s="1" customFormat="1" ht="6.9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294"/>
    </row>
    <row r="22" spans="1:71" s="1" customFormat="1" ht="12" customHeight="1">
      <c r="B22" s="23"/>
      <c r="C22" s="24"/>
      <c r="D22" s="31" t="s">
        <v>39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294"/>
    </row>
    <row r="23" spans="1:71" s="1" customFormat="1" ht="14.4" customHeight="1">
      <c r="B23" s="23"/>
      <c r="C23" s="24"/>
      <c r="D23" s="24"/>
      <c r="E23" s="301" t="s">
        <v>1</v>
      </c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24"/>
      <c r="AP23" s="24"/>
      <c r="AQ23" s="24"/>
      <c r="AR23" s="22"/>
      <c r="BE23" s="294"/>
    </row>
    <row r="24" spans="1:71" s="1" customFormat="1" ht="6.9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294"/>
    </row>
    <row r="25" spans="1:71" s="1" customFormat="1" ht="6.9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294"/>
    </row>
    <row r="26" spans="1:71" s="2" customFormat="1" ht="25.95" customHeight="1">
      <c r="A26" s="36"/>
      <c r="B26" s="37"/>
      <c r="C26" s="38"/>
      <c r="D26" s="39" t="s">
        <v>40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02">
        <f>ROUND(AG94,2)</f>
        <v>0</v>
      </c>
      <c r="AL26" s="303"/>
      <c r="AM26" s="303"/>
      <c r="AN26" s="303"/>
      <c r="AO26" s="303"/>
      <c r="AP26" s="38"/>
      <c r="AQ26" s="38"/>
      <c r="AR26" s="41"/>
      <c r="BE26" s="294"/>
    </row>
    <row r="27" spans="1:71" s="2" customFormat="1" ht="6.9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294"/>
    </row>
    <row r="28" spans="1:71" s="2" customFormat="1" ht="13.2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04" t="s">
        <v>41</v>
      </c>
      <c r="M28" s="304"/>
      <c r="N28" s="304"/>
      <c r="O28" s="304"/>
      <c r="P28" s="304"/>
      <c r="Q28" s="38"/>
      <c r="R28" s="38"/>
      <c r="S28" s="38"/>
      <c r="T28" s="38"/>
      <c r="U28" s="38"/>
      <c r="V28" s="38"/>
      <c r="W28" s="304" t="s">
        <v>42</v>
      </c>
      <c r="X28" s="304"/>
      <c r="Y28" s="304"/>
      <c r="Z28" s="304"/>
      <c r="AA28" s="304"/>
      <c r="AB28" s="304"/>
      <c r="AC28" s="304"/>
      <c r="AD28" s="304"/>
      <c r="AE28" s="304"/>
      <c r="AF28" s="38"/>
      <c r="AG28" s="38"/>
      <c r="AH28" s="38"/>
      <c r="AI28" s="38"/>
      <c r="AJ28" s="38"/>
      <c r="AK28" s="304" t="s">
        <v>43</v>
      </c>
      <c r="AL28" s="304"/>
      <c r="AM28" s="304"/>
      <c r="AN28" s="304"/>
      <c r="AO28" s="304"/>
      <c r="AP28" s="38"/>
      <c r="AQ28" s="38"/>
      <c r="AR28" s="41"/>
      <c r="BE28" s="294"/>
    </row>
    <row r="29" spans="1:71" s="3" customFormat="1" ht="14.4" customHeight="1">
      <c r="B29" s="42"/>
      <c r="C29" s="43"/>
      <c r="D29" s="31" t="s">
        <v>44</v>
      </c>
      <c r="E29" s="43"/>
      <c r="F29" s="31" t="s">
        <v>45</v>
      </c>
      <c r="G29" s="43"/>
      <c r="H29" s="43"/>
      <c r="I29" s="43"/>
      <c r="J29" s="43"/>
      <c r="K29" s="43"/>
      <c r="L29" s="307">
        <v>0.21</v>
      </c>
      <c r="M29" s="306"/>
      <c r="N29" s="306"/>
      <c r="O29" s="306"/>
      <c r="P29" s="306"/>
      <c r="Q29" s="43"/>
      <c r="R29" s="43"/>
      <c r="S29" s="43"/>
      <c r="T29" s="43"/>
      <c r="U29" s="43"/>
      <c r="V29" s="43"/>
      <c r="W29" s="305">
        <f>ROUND(AZ94, 2)</f>
        <v>0</v>
      </c>
      <c r="X29" s="306"/>
      <c r="Y29" s="306"/>
      <c r="Z29" s="306"/>
      <c r="AA29" s="306"/>
      <c r="AB29" s="306"/>
      <c r="AC29" s="306"/>
      <c r="AD29" s="306"/>
      <c r="AE29" s="306"/>
      <c r="AF29" s="43"/>
      <c r="AG29" s="43"/>
      <c r="AH29" s="43"/>
      <c r="AI29" s="43"/>
      <c r="AJ29" s="43"/>
      <c r="AK29" s="305">
        <f>ROUND(AV94, 2)</f>
        <v>0</v>
      </c>
      <c r="AL29" s="306"/>
      <c r="AM29" s="306"/>
      <c r="AN29" s="306"/>
      <c r="AO29" s="306"/>
      <c r="AP29" s="43"/>
      <c r="AQ29" s="43"/>
      <c r="AR29" s="44"/>
      <c r="BE29" s="295"/>
    </row>
    <row r="30" spans="1:71" s="3" customFormat="1" ht="14.4" customHeight="1">
      <c r="B30" s="42"/>
      <c r="C30" s="43"/>
      <c r="D30" s="43"/>
      <c r="E30" s="43"/>
      <c r="F30" s="31" t="s">
        <v>46</v>
      </c>
      <c r="G30" s="43"/>
      <c r="H30" s="43"/>
      <c r="I30" s="43"/>
      <c r="J30" s="43"/>
      <c r="K30" s="43"/>
      <c r="L30" s="307">
        <v>0.15</v>
      </c>
      <c r="M30" s="306"/>
      <c r="N30" s="306"/>
      <c r="O30" s="306"/>
      <c r="P30" s="306"/>
      <c r="Q30" s="43"/>
      <c r="R30" s="43"/>
      <c r="S30" s="43"/>
      <c r="T30" s="43"/>
      <c r="U30" s="43"/>
      <c r="V30" s="43"/>
      <c r="W30" s="305">
        <f>ROUND(BA94, 2)</f>
        <v>0</v>
      </c>
      <c r="X30" s="306"/>
      <c r="Y30" s="306"/>
      <c r="Z30" s="306"/>
      <c r="AA30" s="306"/>
      <c r="AB30" s="306"/>
      <c r="AC30" s="306"/>
      <c r="AD30" s="306"/>
      <c r="AE30" s="306"/>
      <c r="AF30" s="43"/>
      <c r="AG30" s="43"/>
      <c r="AH30" s="43"/>
      <c r="AI30" s="43"/>
      <c r="AJ30" s="43"/>
      <c r="AK30" s="305">
        <f>ROUND(AW94, 2)</f>
        <v>0</v>
      </c>
      <c r="AL30" s="306"/>
      <c r="AM30" s="306"/>
      <c r="AN30" s="306"/>
      <c r="AO30" s="306"/>
      <c r="AP30" s="43"/>
      <c r="AQ30" s="43"/>
      <c r="AR30" s="44"/>
      <c r="BE30" s="295"/>
    </row>
    <row r="31" spans="1:71" s="3" customFormat="1" ht="14.4" hidden="1" customHeight="1">
      <c r="B31" s="42"/>
      <c r="C31" s="43"/>
      <c r="D31" s="43"/>
      <c r="E31" s="43"/>
      <c r="F31" s="31" t="s">
        <v>47</v>
      </c>
      <c r="G31" s="43"/>
      <c r="H31" s="43"/>
      <c r="I31" s="43"/>
      <c r="J31" s="43"/>
      <c r="K31" s="43"/>
      <c r="L31" s="307">
        <v>0.21</v>
      </c>
      <c r="M31" s="306"/>
      <c r="N31" s="306"/>
      <c r="O31" s="306"/>
      <c r="P31" s="306"/>
      <c r="Q31" s="43"/>
      <c r="R31" s="43"/>
      <c r="S31" s="43"/>
      <c r="T31" s="43"/>
      <c r="U31" s="43"/>
      <c r="V31" s="43"/>
      <c r="W31" s="305">
        <f>ROUND(BB94, 2)</f>
        <v>0</v>
      </c>
      <c r="X31" s="306"/>
      <c r="Y31" s="306"/>
      <c r="Z31" s="306"/>
      <c r="AA31" s="306"/>
      <c r="AB31" s="306"/>
      <c r="AC31" s="306"/>
      <c r="AD31" s="306"/>
      <c r="AE31" s="306"/>
      <c r="AF31" s="43"/>
      <c r="AG31" s="43"/>
      <c r="AH31" s="43"/>
      <c r="AI31" s="43"/>
      <c r="AJ31" s="43"/>
      <c r="AK31" s="305">
        <v>0</v>
      </c>
      <c r="AL31" s="306"/>
      <c r="AM31" s="306"/>
      <c r="AN31" s="306"/>
      <c r="AO31" s="306"/>
      <c r="AP31" s="43"/>
      <c r="AQ31" s="43"/>
      <c r="AR31" s="44"/>
      <c r="BE31" s="295"/>
    </row>
    <row r="32" spans="1:71" s="3" customFormat="1" ht="14.4" hidden="1" customHeight="1">
      <c r="B32" s="42"/>
      <c r="C32" s="43"/>
      <c r="D32" s="43"/>
      <c r="E32" s="43"/>
      <c r="F32" s="31" t="s">
        <v>48</v>
      </c>
      <c r="G32" s="43"/>
      <c r="H32" s="43"/>
      <c r="I32" s="43"/>
      <c r="J32" s="43"/>
      <c r="K32" s="43"/>
      <c r="L32" s="307">
        <v>0.15</v>
      </c>
      <c r="M32" s="306"/>
      <c r="N32" s="306"/>
      <c r="O32" s="306"/>
      <c r="P32" s="306"/>
      <c r="Q32" s="43"/>
      <c r="R32" s="43"/>
      <c r="S32" s="43"/>
      <c r="T32" s="43"/>
      <c r="U32" s="43"/>
      <c r="V32" s="43"/>
      <c r="W32" s="305">
        <f>ROUND(BC94, 2)</f>
        <v>0</v>
      </c>
      <c r="X32" s="306"/>
      <c r="Y32" s="306"/>
      <c r="Z32" s="306"/>
      <c r="AA32" s="306"/>
      <c r="AB32" s="306"/>
      <c r="AC32" s="306"/>
      <c r="AD32" s="306"/>
      <c r="AE32" s="306"/>
      <c r="AF32" s="43"/>
      <c r="AG32" s="43"/>
      <c r="AH32" s="43"/>
      <c r="AI32" s="43"/>
      <c r="AJ32" s="43"/>
      <c r="AK32" s="305">
        <v>0</v>
      </c>
      <c r="AL32" s="306"/>
      <c r="AM32" s="306"/>
      <c r="AN32" s="306"/>
      <c r="AO32" s="306"/>
      <c r="AP32" s="43"/>
      <c r="AQ32" s="43"/>
      <c r="AR32" s="44"/>
      <c r="BE32" s="295"/>
    </row>
    <row r="33" spans="1:57" s="3" customFormat="1" ht="14.4" hidden="1" customHeight="1">
      <c r="B33" s="42"/>
      <c r="C33" s="43"/>
      <c r="D33" s="43"/>
      <c r="E33" s="43"/>
      <c r="F33" s="31" t="s">
        <v>49</v>
      </c>
      <c r="G33" s="43"/>
      <c r="H33" s="43"/>
      <c r="I33" s="43"/>
      <c r="J33" s="43"/>
      <c r="K33" s="43"/>
      <c r="L33" s="307">
        <v>0</v>
      </c>
      <c r="M33" s="306"/>
      <c r="N33" s="306"/>
      <c r="O33" s="306"/>
      <c r="P33" s="306"/>
      <c r="Q33" s="43"/>
      <c r="R33" s="43"/>
      <c r="S33" s="43"/>
      <c r="T33" s="43"/>
      <c r="U33" s="43"/>
      <c r="V33" s="43"/>
      <c r="W33" s="305">
        <f>ROUND(BD94, 2)</f>
        <v>0</v>
      </c>
      <c r="X33" s="306"/>
      <c r="Y33" s="306"/>
      <c r="Z33" s="306"/>
      <c r="AA33" s="306"/>
      <c r="AB33" s="306"/>
      <c r="AC33" s="306"/>
      <c r="AD33" s="306"/>
      <c r="AE33" s="306"/>
      <c r="AF33" s="43"/>
      <c r="AG33" s="43"/>
      <c r="AH33" s="43"/>
      <c r="AI33" s="43"/>
      <c r="AJ33" s="43"/>
      <c r="AK33" s="305">
        <v>0</v>
      </c>
      <c r="AL33" s="306"/>
      <c r="AM33" s="306"/>
      <c r="AN33" s="306"/>
      <c r="AO33" s="306"/>
      <c r="AP33" s="43"/>
      <c r="AQ33" s="43"/>
      <c r="AR33" s="44"/>
      <c r="BE33" s="295"/>
    </row>
    <row r="34" spans="1:57" s="2" customFormat="1" ht="6.9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294"/>
    </row>
    <row r="35" spans="1:57" s="2" customFormat="1" ht="25.95" customHeight="1">
      <c r="A35" s="36"/>
      <c r="B35" s="37"/>
      <c r="C35" s="45"/>
      <c r="D35" s="46" t="s">
        <v>50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51</v>
      </c>
      <c r="U35" s="47"/>
      <c r="V35" s="47"/>
      <c r="W35" s="47"/>
      <c r="X35" s="311" t="s">
        <v>52</v>
      </c>
      <c r="Y35" s="309"/>
      <c r="Z35" s="309"/>
      <c r="AA35" s="309"/>
      <c r="AB35" s="309"/>
      <c r="AC35" s="47"/>
      <c r="AD35" s="47"/>
      <c r="AE35" s="47"/>
      <c r="AF35" s="47"/>
      <c r="AG35" s="47"/>
      <c r="AH35" s="47"/>
      <c r="AI35" s="47"/>
      <c r="AJ35" s="47"/>
      <c r="AK35" s="308">
        <f>SUM(AK26:AK33)</f>
        <v>0</v>
      </c>
      <c r="AL35" s="309"/>
      <c r="AM35" s="309"/>
      <c r="AN35" s="309"/>
      <c r="AO35" s="310"/>
      <c r="AP35" s="45"/>
      <c r="AQ35" s="45"/>
      <c r="AR35" s="41"/>
      <c r="BE35" s="36"/>
    </row>
    <row r="36" spans="1:57" s="2" customFormat="1" ht="6.9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1"/>
      <c r="BE37" s="36"/>
    </row>
    <row r="38" spans="1:57" s="1" customFormat="1" ht="14.4" customHeight="1">
      <c r="B38" s="23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2"/>
    </row>
    <row r="39" spans="1:57" s="1" customFormat="1" ht="14.4" customHeight="1"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2"/>
    </row>
    <row r="40" spans="1:57" s="1" customFormat="1" ht="14.4" customHeight="1">
      <c r="B40" s="23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2"/>
    </row>
    <row r="41" spans="1:57" s="1" customFormat="1" ht="14.4" customHeight="1">
      <c r="B41" s="23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2"/>
    </row>
    <row r="42" spans="1:57" s="1" customFormat="1" ht="14.4" customHeight="1">
      <c r="B42" s="23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2"/>
    </row>
    <row r="43" spans="1:57" s="1" customFormat="1" ht="14.4" customHeight="1">
      <c r="B43" s="23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2"/>
    </row>
    <row r="44" spans="1:57" s="1" customFormat="1" ht="14.4" customHeight="1">
      <c r="B44" s="23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2"/>
    </row>
    <row r="45" spans="1:57" s="1" customFormat="1" ht="14.4" customHeight="1">
      <c r="B45" s="23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2"/>
    </row>
    <row r="46" spans="1:57" s="1" customFormat="1" ht="14.4" customHeight="1">
      <c r="B46" s="23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2"/>
    </row>
    <row r="47" spans="1:57" s="1" customFormat="1" ht="14.4" customHeight="1">
      <c r="B47" s="23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2"/>
    </row>
    <row r="48" spans="1:57" s="1" customFormat="1" ht="14.4" customHeight="1"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2"/>
    </row>
    <row r="49" spans="1:57" s="2" customFormat="1" ht="14.4" customHeight="1">
      <c r="B49" s="49"/>
      <c r="C49" s="50"/>
      <c r="D49" s="51" t="s">
        <v>53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1" t="s">
        <v>54</v>
      </c>
      <c r="AI49" s="52"/>
      <c r="AJ49" s="52"/>
      <c r="AK49" s="52"/>
      <c r="AL49" s="52"/>
      <c r="AM49" s="52"/>
      <c r="AN49" s="52"/>
      <c r="AO49" s="52"/>
      <c r="AP49" s="50"/>
      <c r="AQ49" s="50"/>
      <c r="AR49" s="53"/>
    </row>
    <row r="50" spans="1:57" ht="10.199999999999999">
      <c r="B50" s="23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2"/>
    </row>
    <row r="51" spans="1:57" ht="10.199999999999999">
      <c r="B51" s="23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2"/>
    </row>
    <row r="52" spans="1:57" ht="10.199999999999999"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2"/>
    </row>
    <row r="53" spans="1:57" ht="10.199999999999999">
      <c r="B53" s="23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2"/>
    </row>
    <row r="54" spans="1:57" ht="10.199999999999999"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2"/>
    </row>
    <row r="55" spans="1:57" ht="10.199999999999999"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2"/>
    </row>
    <row r="56" spans="1:57" ht="10.199999999999999"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2"/>
    </row>
    <row r="57" spans="1:57" ht="10.199999999999999">
      <c r="B57" s="23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2"/>
    </row>
    <row r="58" spans="1:57" ht="10.199999999999999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2"/>
    </row>
    <row r="59" spans="1:57" ht="10.199999999999999"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2"/>
    </row>
    <row r="60" spans="1:57" s="2" customFormat="1" ht="13.2">
      <c r="A60" s="36"/>
      <c r="B60" s="37"/>
      <c r="C60" s="38"/>
      <c r="D60" s="54" t="s">
        <v>55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4" t="s">
        <v>56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4" t="s">
        <v>55</v>
      </c>
      <c r="AI60" s="40"/>
      <c r="AJ60" s="40"/>
      <c r="AK60" s="40"/>
      <c r="AL60" s="40"/>
      <c r="AM60" s="54" t="s">
        <v>56</v>
      </c>
      <c r="AN60" s="40"/>
      <c r="AO60" s="40"/>
      <c r="AP60" s="38"/>
      <c r="AQ60" s="38"/>
      <c r="AR60" s="41"/>
      <c r="BE60" s="36"/>
    </row>
    <row r="61" spans="1:57" ht="10.199999999999999">
      <c r="B61" s="2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2"/>
    </row>
    <row r="62" spans="1:57" ht="10.199999999999999"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2"/>
    </row>
    <row r="63" spans="1:57" ht="10.199999999999999"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2"/>
    </row>
    <row r="64" spans="1:57" s="2" customFormat="1" ht="13.2">
      <c r="A64" s="36"/>
      <c r="B64" s="37"/>
      <c r="C64" s="38"/>
      <c r="D64" s="51" t="s">
        <v>57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1" t="s">
        <v>58</v>
      </c>
      <c r="AI64" s="55"/>
      <c r="AJ64" s="55"/>
      <c r="AK64" s="55"/>
      <c r="AL64" s="55"/>
      <c r="AM64" s="55"/>
      <c r="AN64" s="55"/>
      <c r="AO64" s="55"/>
      <c r="AP64" s="38"/>
      <c r="AQ64" s="38"/>
      <c r="AR64" s="41"/>
      <c r="BE64" s="36"/>
    </row>
    <row r="65" spans="1:57" ht="10.199999999999999"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2"/>
    </row>
    <row r="66" spans="1:57" ht="10.199999999999999"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2"/>
    </row>
    <row r="67" spans="1:57" ht="10.199999999999999">
      <c r="B67" s="2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2"/>
    </row>
    <row r="68" spans="1:57" ht="10.199999999999999"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2"/>
    </row>
    <row r="69" spans="1:57" ht="10.199999999999999">
      <c r="B69" s="23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2"/>
    </row>
    <row r="70" spans="1:57" ht="10.199999999999999">
      <c r="B70" s="23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2"/>
    </row>
    <row r="71" spans="1:57" ht="10.199999999999999">
      <c r="B71" s="2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2"/>
    </row>
    <row r="72" spans="1:57" ht="10.199999999999999"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2"/>
    </row>
    <row r="73" spans="1:57" ht="10.199999999999999"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2"/>
    </row>
    <row r="74" spans="1:57" ht="10.199999999999999"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2"/>
    </row>
    <row r="75" spans="1:57" s="2" customFormat="1" ht="13.2">
      <c r="A75" s="36"/>
      <c r="B75" s="37"/>
      <c r="C75" s="38"/>
      <c r="D75" s="54" t="s">
        <v>55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4" t="s">
        <v>56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4" t="s">
        <v>55</v>
      </c>
      <c r="AI75" s="40"/>
      <c r="AJ75" s="40"/>
      <c r="AK75" s="40"/>
      <c r="AL75" s="40"/>
      <c r="AM75" s="54" t="s">
        <v>56</v>
      </c>
      <c r="AN75" s="40"/>
      <c r="AO75" s="40"/>
      <c r="AP75" s="38"/>
      <c r="AQ75" s="38"/>
      <c r="AR75" s="41"/>
      <c r="BE75" s="36"/>
    </row>
    <row r="76" spans="1:57" s="2" customFormat="1" ht="10.199999999999999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1"/>
      <c r="BE76" s="36"/>
    </row>
    <row r="77" spans="1:57" s="2" customFormat="1" ht="6.9" customHeight="1">
      <c r="A77" s="36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41"/>
      <c r="BE77" s="36"/>
    </row>
    <row r="81" spans="1:91" s="2" customFormat="1" ht="6.9" customHeight="1">
      <c r="A81" s="36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41"/>
      <c r="BE81" s="36"/>
    </row>
    <row r="82" spans="1:91" s="2" customFormat="1" ht="24.9" customHeight="1">
      <c r="A82" s="36"/>
      <c r="B82" s="37"/>
      <c r="C82" s="25" t="s">
        <v>59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1"/>
      <c r="BE82" s="36"/>
    </row>
    <row r="83" spans="1:91" s="2" customFormat="1" ht="6.9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1"/>
      <c r="BE83" s="36"/>
    </row>
    <row r="84" spans="1:91" s="4" customFormat="1" ht="12" customHeight="1">
      <c r="B84" s="60"/>
      <c r="C84" s="31" t="s">
        <v>13</v>
      </c>
      <c r="D84" s="61"/>
      <c r="E84" s="61"/>
      <c r="F84" s="61"/>
      <c r="G84" s="61"/>
      <c r="H84" s="61"/>
      <c r="I84" s="61"/>
      <c r="J84" s="61"/>
      <c r="K84" s="61"/>
      <c r="L84" s="61" t="str">
        <f>K5</f>
        <v>092022a</v>
      </c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2"/>
    </row>
    <row r="85" spans="1:91" s="5" customFormat="1" ht="36.9" customHeight="1">
      <c r="B85" s="63"/>
      <c r="C85" s="64" t="s">
        <v>16</v>
      </c>
      <c r="D85" s="65"/>
      <c r="E85" s="65"/>
      <c r="F85" s="65"/>
      <c r="G85" s="65"/>
      <c r="H85" s="65"/>
      <c r="I85" s="65"/>
      <c r="J85" s="65"/>
      <c r="K85" s="65"/>
      <c r="L85" s="291" t="str">
        <f>K6</f>
        <v>Rekonstrukce stávajících garáží v suterénních, přízemních a dvorních prostorech objektů Vinohradská</v>
      </c>
      <c r="M85" s="292"/>
      <c r="N85" s="292"/>
      <c r="O85" s="292"/>
      <c r="P85" s="292"/>
      <c r="Q85" s="292"/>
      <c r="R85" s="292"/>
      <c r="S85" s="292"/>
      <c r="T85" s="292"/>
      <c r="U85" s="292"/>
      <c r="V85" s="292"/>
      <c r="W85" s="292"/>
      <c r="X85" s="292"/>
      <c r="Y85" s="292"/>
      <c r="Z85" s="292"/>
      <c r="AA85" s="292"/>
      <c r="AB85" s="292"/>
      <c r="AC85" s="292"/>
      <c r="AD85" s="292"/>
      <c r="AE85" s="292"/>
      <c r="AF85" s="292"/>
      <c r="AG85" s="292"/>
      <c r="AH85" s="292"/>
      <c r="AI85" s="292"/>
      <c r="AJ85" s="292"/>
      <c r="AK85" s="65"/>
      <c r="AL85" s="65"/>
      <c r="AM85" s="65"/>
      <c r="AN85" s="65"/>
      <c r="AO85" s="65"/>
      <c r="AP85" s="65"/>
      <c r="AQ85" s="65"/>
      <c r="AR85" s="66"/>
    </row>
    <row r="86" spans="1:91" s="2" customFormat="1" ht="6.9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1"/>
      <c r="BE86" s="36"/>
    </row>
    <row r="87" spans="1:91" s="2" customFormat="1" ht="12" customHeight="1">
      <c r="A87" s="36"/>
      <c r="B87" s="37"/>
      <c r="C87" s="31" t="s">
        <v>20</v>
      </c>
      <c r="D87" s="38"/>
      <c r="E87" s="38"/>
      <c r="F87" s="38"/>
      <c r="G87" s="38"/>
      <c r="H87" s="38"/>
      <c r="I87" s="38"/>
      <c r="J87" s="38"/>
      <c r="K87" s="38"/>
      <c r="L87" s="67" t="str">
        <f>IF(K8="","",K8)</f>
        <v>Vinohradská 114/1756, 116/1755, Praha3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1" t="s">
        <v>22</v>
      </c>
      <c r="AJ87" s="38"/>
      <c r="AK87" s="38"/>
      <c r="AL87" s="38"/>
      <c r="AM87" s="321" t="str">
        <f>IF(AN8= "","",AN8)</f>
        <v>15. 4. 2022</v>
      </c>
      <c r="AN87" s="321"/>
      <c r="AO87" s="38"/>
      <c r="AP87" s="38"/>
      <c r="AQ87" s="38"/>
      <c r="AR87" s="41"/>
      <c r="BE87" s="36"/>
    </row>
    <row r="88" spans="1:91" s="2" customFormat="1" ht="6.9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1"/>
      <c r="BE88" s="36"/>
    </row>
    <row r="89" spans="1:91" s="2" customFormat="1" ht="26.4" customHeight="1">
      <c r="A89" s="36"/>
      <c r="B89" s="37"/>
      <c r="C89" s="31" t="s">
        <v>24</v>
      </c>
      <c r="D89" s="38"/>
      <c r="E89" s="38"/>
      <c r="F89" s="38"/>
      <c r="G89" s="38"/>
      <c r="H89" s="38"/>
      <c r="I89" s="38"/>
      <c r="J89" s="38"/>
      <c r="K89" s="38"/>
      <c r="L89" s="61" t="str">
        <f>IF(E11= "","",E11)</f>
        <v>Městská část Praha 3, Havlíčkovo nám.9/700, Praha3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1" t="s">
        <v>32</v>
      </c>
      <c r="AJ89" s="38"/>
      <c r="AK89" s="38"/>
      <c r="AL89" s="38"/>
      <c r="AM89" s="319" t="str">
        <f>IF(E17="","",E17)</f>
        <v>Contractis, s.r.o., Moulíkova 3286/1b, Praha 5</v>
      </c>
      <c r="AN89" s="320"/>
      <c r="AO89" s="320"/>
      <c r="AP89" s="320"/>
      <c r="AQ89" s="38"/>
      <c r="AR89" s="41"/>
      <c r="AS89" s="323" t="s">
        <v>60</v>
      </c>
      <c r="AT89" s="324"/>
      <c r="AU89" s="69"/>
      <c r="AV89" s="69"/>
      <c r="AW89" s="69"/>
      <c r="AX89" s="69"/>
      <c r="AY89" s="69"/>
      <c r="AZ89" s="69"/>
      <c r="BA89" s="69"/>
      <c r="BB89" s="69"/>
      <c r="BC89" s="69"/>
      <c r="BD89" s="70"/>
      <c r="BE89" s="36"/>
    </row>
    <row r="90" spans="1:91" s="2" customFormat="1" ht="15.6" customHeight="1">
      <c r="A90" s="36"/>
      <c r="B90" s="37"/>
      <c r="C90" s="31" t="s">
        <v>30</v>
      </c>
      <c r="D90" s="38"/>
      <c r="E90" s="38"/>
      <c r="F90" s="38"/>
      <c r="G90" s="38"/>
      <c r="H90" s="38"/>
      <c r="I90" s="38"/>
      <c r="J90" s="38"/>
      <c r="K90" s="38"/>
      <c r="L90" s="61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1" t="s">
        <v>37</v>
      </c>
      <c r="AJ90" s="38"/>
      <c r="AK90" s="38"/>
      <c r="AL90" s="38"/>
      <c r="AM90" s="319" t="str">
        <f>IF(E20="","",E20)</f>
        <v xml:space="preserve"> </v>
      </c>
      <c r="AN90" s="320"/>
      <c r="AO90" s="320"/>
      <c r="AP90" s="320"/>
      <c r="AQ90" s="38"/>
      <c r="AR90" s="41"/>
      <c r="AS90" s="325"/>
      <c r="AT90" s="326"/>
      <c r="AU90" s="71"/>
      <c r="AV90" s="71"/>
      <c r="AW90" s="71"/>
      <c r="AX90" s="71"/>
      <c r="AY90" s="71"/>
      <c r="AZ90" s="71"/>
      <c r="BA90" s="71"/>
      <c r="BB90" s="71"/>
      <c r="BC90" s="71"/>
      <c r="BD90" s="72"/>
      <c r="BE90" s="36"/>
    </row>
    <row r="91" spans="1: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1"/>
      <c r="AS91" s="327"/>
      <c r="AT91" s="328"/>
      <c r="AU91" s="73"/>
      <c r="AV91" s="73"/>
      <c r="AW91" s="73"/>
      <c r="AX91" s="73"/>
      <c r="AY91" s="73"/>
      <c r="AZ91" s="73"/>
      <c r="BA91" s="73"/>
      <c r="BB91" s="73"/>
      <c r="BC91" s="73"/>
      <c r="BD91" s="74"/>
      <c r="BE91" s="36"/>
    </row>
    <row r="92" spans="1:91" s="2" customFormat="1" ht="29.25" customHeight="1">
      <c r="A92" s="36"/>
      <c r="B92" s="37"/>
      <c r="C92" s="286" t="s">
        <v>61</v>
      </c>
      <c r="D92" s="287"/>
      <c r="E92" s="287"/>
      <c r="F92" s="287"/>
      <c r="G92" s="287"/>
      <c r="H92" s="75"/>
      <c r="I92" s="290" t="s">
        <v>62</v>
      </c>
      <c r="J92" s="287"/>
      <c r="K92" s="287"/>
      <c r="L92" s="287"/>
      <c r="M92" s="287"/>
      <c r="N92" s="287"/>
      <c r="O92" s="287"/>
      <c r="P92" s="287"/>
      <c r="Q92" s="287"/>
      <c r="R92" s="287"/>
      <c r="S92" s="287"/>
      <c r="T92" s="287"/>
      <c r="U92" s="287"/>
      <c r="V92" s="287"/>
      <c r="W92" s="287"/>
      <c r="X92" s="287"/>
      <c r="Y92" s="287"/>
      <c r="Z92" s="287"/>
      <c r="AA92" s="287"/>
      <c r="AB92" s="287"/>
      <c r="AC92" s="287"/>
      <c r="AD92" s="287"/>
      <c r="AE92" s="287"/>
      <c r="AF92" s="287"/>
      <c r="AG92" s="313" t="s">
        <v>63</v>
      </c>
      <c r="AH92" s="287"/>
      <c r="AI92" s="287"/>
      <c r="AJ92" s="287"/>
      <c r="AK92" s="287"/>
      <c r="AL92" s="287"/>
      <c r="AM92" s="287"/>
      <c r="AN92" s="290" t="s">
        <v>64</v>
      </c>
      <c r="AO92" s="287"/>
      <c r="AP92" s="322"/>
      <c r="AQ92" s="76" t="s">
        <v>65</v>
      </c>
      <c r="AR92" s="41"/>
      <c r="AS92" s="77" t="s">
        <v>66</v>
      </c>
      <c r="AT92" s="78" t="s">
        <v>67</v>
      </c>
      <c r="AU92" s="78" t="s">
        <v>68</v>
      </c>
      <c r="AV92" s="78" t="s">
        <v>69</v>
      </c>
      <c r="AW92" s="78" t="s">
        <v>70</v>
      </c>
      <c r="AX92" s="78" t="s">
        <v>71</v>
      </c>
      <c r="AY92" s="78" t="s">
        <v>72</v>
      </c>
      <c r="AZ92" s="78" t="s">
        <v>73</v>
      </c>
      <c r="BA92" s="78" t="s">
        <v>74</v>
      </c>
      <c r="BB92" s="78" t="s">
        <v>75</v>
      </c>
      <c r="BC92" s="78" t="s">
        <v>76</v>
      </c>
      <c r="BD92" s="79" t="s">
        <v>77</v>
      </c>
      <c r="BE92" s="36"/>
    </row>
    <row r="93" spans="1:91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1"/>
      <c r="AS93" s="80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2"/>
      <c r="BE93" s="36"/>
    </row>
    <row r="94" spans="1:91" s="6" customFormat="1" ht="32.4" customHeight="1">
      <c r="B94" s="83"/>
      <c r="C94" s="84" t="s">
        <v>78</v>
      </c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329">
        <f>ROUND(AG95+SUM(AG96:AG99)+SUM(AG106:AG108),2)</f>
        <v>0</v>
      </c>
      <c r="AH94" s="329"/>
      <c r="AI94" s="329"/>
      <c r="AJ94" s="329"/>
      <c r="AK94" s="329"/>
      <c r="AL94" s="329"/>
      <c r="AM94" s="329"/>
      <c r="AN94" s="330">
        <f t="shared" ref="AN94:AN108" si="0">SUM(AG94,AT94)</f>
        <v>0</v>
      </c>
      <c r="AO94" s="330"/>
      <c r="AP94" s="330"/>
      <c r="AQ94" s="87" t="s">
        <v>1</v>
      </c>
      <c r="AR94" s="88"/>
      <c r="AS94" s="89">
        <f>ROUND(AS95+SUM(AS96:AS99)+SUM(AS106:AS108),2)</f>
        <v>0</v>
      </c>
      <c r="AT94" s="90">
        <f t="shared" ref="AT94:AT108" si="1">ROUND(SUM(AV94:AW94),2)</f>
        <v>0</v>
      </c>
      <c r="AU94" s="91">
        <f>ROUND(AU95+SUM(AU96:AU99)+SUM(AU106:AU108),5)</f>
        <v>0</v>
      </c>
      <c r="AV94" s="90">
        <f>ROUND(AZ94*L29,2)</f>
        <v>0</v>
      </c>
      <c r="AW94" s="90">
        <f>ROUND(BA94*L30,2)</f>
        <v>0</v>
      </c>
      <c r="AX94" s="90">
        <f>ROUND(BB94*L29,2)</f>
        <v>0</v>
      </c>
      <c r="AY94" s="90">
        <f>ROUND(BC94*L30,2)</f>
        <v>0</v>
      </c>
      <c r="AZ94" s="90">
        <f>ROUND(AZ95+SUM(AZ96:AZ99)+SUM(AZ106:AZ108),2)</f>
        <v>0</v>
      </c>
      <c r="BA94" s="90">
        <f>ROUND(BA95+SUM(BA96:BA99)+SUM(BA106:BA108),2)</f>
        <v>0</v>
      </c>
      <c r="BB94" s="90">
        <f>ROUND(BB95+SUM(BB96:BB99)+SUM(BB106:BB108),2)</f>
        <v>0</v>
      </c>
      <c r="BC94" s="90">
        <f>ROUND(BC95+SUM(BC96:BC99)+SUM(BC106:BC108),2)</f>
        <v>0</v>
      </c>
      <c r="BD94" s="92">
        <f>ROUND(BD95+SUM(BD96:BD99)+SUM(BD106:BD108),2)</f>
        <v>0</v>
      </c>
      <c r="BS94" s="93" t="s">
        <v>79</v>
      </c>
      <c r="BT94" s="93" t="s">
        <v>80</v>
      </c>
      <c r="BU94" s="94" t="s">
        <v>81</v>
      </c>
      <c r="BV94" s="93" t="s">
        <v>82</v>
      </c>
      <c r="BW94" s="93" t="s">
        <v>5</v>
      </c>
      <c r="BX94" s="93" t="s">
        <v>83</v>
      </c>
      <c r="CL94" s="93" t="s">
        <v>1</v>
      </c>
    </row>
    <row r="95" spans="1:91" s="7" customFormat="1" ht="24.6" customHeight="1">
      <c r="A95" s="95" t="s">
        <v>84</v>
      </c>
      <c r="B95" s="96"/>
      <c r="C95" s="97"/>
      <c r="D95" s="288" t="s">
        <v>85</v>
      </c>
      <c r="E95" s="288"/>
      <c r="F95" s="288"/>
      <c r="G95" s="288"/>
      <c r="H95" s="288"/>
      <c r="I95" s="98"/>
      <c r="J95" s="288" t="s">
        <v>86</v>
      </c>
      <c r="K95" s="288"/>
      <c r="L95" s="288"/>
      <c r="M95" s="288"/>
      <c r="N95" s="288"/>
      <c r="O95" s="288"/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  <c r="AA95" s="288"/>
      <c r="AB95" s="288"/>
      <c r="AC95" s="288"/>
      <c r="AD95" s="288"/>
      <c r="AE95" s="288"/>
      <c r="AF95" s="288"/>
      <c r="AG95" s="316">
        <f>'D.1.1.01 - Architektonick...'!J30</f>
        <v>0</v>
      </c>
      <c r="AH95" s="317"/>
      <c r="AI95" s="317"/>
      <c r="AJ95" s="317"/>
      <c r="AK95" s="317"/>
      <c r="AL95" s="317"/>
      <c r="AM95" s="317"/>
      <c r="AN95" s="316">
        <f t="shared" si="0"/>
        <v>0</v>
      </c>
      <c r="AO95" s="317"/>
      <c r="AP95" s="317"/>
      <c r="AQ95" s="99" t="s">
        <v>87</v>
      </c>
      <c r="AR95" s="100"/>
      <c r="AS95" s="101">
        <v>0</v>
      </c>
      <c r="AT95" s="102">
        <f t="shared" si="1"/>
        <v>0</v>
      </c>
      <c r="AU95" s="103">
        <f>'D.1.1.01 - Architektonick...'!P125</f>
        <v>0</v>
      </c>
      <c r="AV95" s="102">
        <f>'D.1.1.01 - Architektonick...'!J33</f>
        <v>0</v>
      </c>
      <c r="AW95" s="102">
        <f>'D.1.1.01 - Architektonick...'!J34</f>
        <v>0</v>
      </c>
      <c r="AX95" s="102">
        <f>'D.1.1.01 - Architektonick...'!J35</f>
        <v>0</v>
      </c>
      <c r="AY95" s="102">
        <f>'D.1.1.01 - Architektonick...'!J36</f>
        <v>0</v>
      </c>
      <c r="AZ95" s="102">
        <f>'D.1.1.01 - Architektonick...'!F33</f>
        <v>0</v>
      </c>
      <c r="BA95" s="102">
        <f>'D.1.1.01 - Architektonick...'!F34</f>
        <v>0</v>
      </c>
      <c r="BB95" s="102">
        <f>'D.1.1.01 - Architektonick...'!F35</f>
        <v>0</v>
      </c>
      <c r="BC95" s="102">
        <f>'D.1.1.01 - Architektonick...'!F36</f>
        <v>0</v>
      </c>
      <c r="BD95" s="104">
        <f>'D.1.1.01 - Architektonick...'!F37</f>
        <v>0</v>
      </c>
      <c r="BT95" s="105" t="s">
        <v>88</v>
      </c>
      <c r="BV95" s="105" t="s">
        <v>82</v>
      </c>
      <c r="BW95" s="105" t="s">
        <v>89</v>
      </c>
      <c r="BX95" s="105" t="s">
        <v>5</v>
      </c>
      <c r="CL95" s="105" t="s">
        <v>1</v>
      </c>
      <c r="CM95" s="105" t="s">
        <v>90</v>
      </c>
    </row>
    <row r="96" spans="1:91" s="7" customFormat="1" ht="24.6" customHeight="1">
      <c r="A96" s="95" t="s">
        <v>84</v>
      </c>
      <c r="B96" s="96"/>
      <c r="C96" s="97"/>
      <c r="D96" s="288" t="s">
        <v>91</v>
      </c>
      <c r="E96" s="288"/>
      <c r="F96" s="288"/>
      <c r="G96" s="288"/>
      <c r="H96" s="288"/>
      <c r="I96" s="98"/>
      <c r="J96" s="288" t="s">
        <v>92</v>
      </c>
      <c r="K96" s="288"/>
      <c r="L96" s="288"/>
      <c r="M96" s="288"/>
      <c r="N96" s="288"/>
      <c r="O96" s="288"/>
      <c r="P96" s="288"/>
      <c r="Q96" s="288"/>
      <c r="R96" s="288"/>
      <c r="S96" s="288"/>
      <c r="T96" s="288"/>
      <c r="U96" s="288"/>
      <c r="V96" s="288"/>
      <c r="W96" s="288"/>
      <c r="X96" s="288"/>
      <c r="Y96" s="288"/>
      <c r="Z96" s="288"/>
      <c r="AA96" s="288"/>
      <c r="AB96" s="288"/>
      <c r="AC96" s="288"/>
      <c r="AD96" s="288"/>
      <c r="AE96" s="288"/>
      <c r="AF96" s="288"/>
      <c r="AG96" s="316">
        <f>'D.1.1.01a - Architektonic...'!J30</f>
        <v>0</v>
      </c>
      <c r="AH96" s="317"/>
      <c r="AI96" s="317"/>
      <c r="AJ96" s="317"/>
      <c r="AK96" s="317"/>
      <c r="AL96" s="317"/>
      <c r="AM96" s="317"/>
      <c r="AN96" s="316">
        <f t="shared" si="0"/>
        <v>0</v>
      </c>
      <c r="AO96" s="317"/>
      <c r="AP96" s="317"/>
      <c r="AQ96" s="99" t="s">
        <v>87</v>
      </c>
      <c r="AR96" s="100"/>
      <c r="AS96" s="101">
        <v>0</v>
      </c>
      <c r="AT96" s="102">
        <f t="shared" si="1"/>
        <v>0</v>
      </c>
      <c r="AU96" s="103">
        <f>'D.1.1.01a - Architektonic...'!P147</f>
        <v>0</v>
      </c>
      <c r="AV96" s="102">
        <f>'D.1.1.01a - Architektonic...'!J33</f>
        <v>0</v>
      </c>
      <c r="AW96" s="102">
        <f>'D.1.1.01a - Architektonic...'!J34</f>
        <v>0</v>
      </c>
      <c r="AX96" s="102">
        <f>'D.1.1.01a - Architektonic...'!J35</f>
        <v>0</v>
      </c>
      <c r="AY96" s="102">
        <f>'D.1.1.01a - Architektonic...'!J36</f>
        <v>0</v>
      </c>
      <c r="AZ96" s="102">
        <f>'D.1.1.01a - Architektonic...'!F33</f>
        <v>0</v>
      </c>
      <c r="BA96" s="102">
        <f>'D.1.1.01a - Architektonic...'!F34</f>
        <v>0</v>
      </c>
      <c r="BB96" s="102">
        <f>'D.1.1.01a - Architektonic...'!F35</f>
        <v>0</v>
      </c>
      <c r="BC96" s="102">
        <f>'D.1.1.01a - Architektonic...'!F36</f>
        <v>0</v>
      </c>
      <c r="BD96" s="104">
        <f>'D.1.1.01a - Architektonic...'!F37</f>
        <v>0</v>
      </c>
      <c r="BT96" s="105" t="s">
        <v>88</v>
      </c>
      <c r="BV96" s="105" t="s">
        <v>82</v>
      </c>
      <c r="BW96" s="105" t="s">
        <v>93</v>
      </c>
      <c r="BX96" s="105" t="s">
        <v>5</v>
      </c>
      <c r="CL96" s="105" t="s">
        <v>1</v>
      </c>
      <c r="CM96" s="105" t="s">
        <v>90</v>
      </c>
    </row>
    <row r="97" spans="1:91" s="7" customFormat="1" ht="14.4" customHeight="1">
      <c r="A97" s="95" t="s">
        <v>84</v>
      </c>
      <c r="B97" s="96"/>
      <c r="C97" s="97"/>
      <c r="D97" s="288" t="s">
        <v>94</v>
      </c>
      <c r="E97" s="288"/>
      <c r="F97" s="288"/>
      <c r="G97" s="288"/>
      <c r="H97" s="288"/>
      <c r="I97" s="98"/>
      <c r="J97" s="288" t="s">
        <v>95</v>
      </c>
      <c r="K97" s="288"/>
      <c r="L97" s="288"/>
      <c r="M97" s="288"/>
      <c r="N97" s="288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88"/>
      <c r="Z97" s="288"/>
      <c r="AA97" s="288"/>
      <c r="AB97" s="288"/>
      <c r="AC97" s="288"/>
      <c r="AD97" s="288"/>
      <c r="AE97" s="288"/>
      <c r="AF97" s="288"/>
      <c r="AG97" s="316">
        <f>'D.1.2.01 - Stavebně konst...'!J30</f>
        <v>0</v>
      </c>
      <c r="AH97" s="317"/>
      <c r="AI97" s="317"/>
      <c r="AJ97" s="317"/>
      <c r="AK97" s="317"/>
      <c r="AL97" s="317"/>
      <c r="AM97" s="317"/>
      <c r="AN97" s="316">
        <f t="shared" si="0"/>
        <v>0</v>
      </c>
      <c r="AO97" s="317"/>
      <c r="AP97" s="317"/>
      <c r="AQ97" s="99" t="s">
        <v>87</v>
      </c>
      <c r="AR97" s="100"/>
      <c r="AS97" s="101">
        <v>0</v>
      </c>
      <c r="AT97" s="102">
        <f t="shared" si="1"/>
        <v>0</v>
      </c>
      <c r="AU97" s="103">
        <f>'D.1.2.01 - Stavebně konst...'!P126</f>
        <v>0</v>
      </c>
      <c r="AV97" s="102">
        <f>'D.1.2.01 - Stavebně konst...'!J33</f>
        <v>0</v>
      </c>
      <c r="AW97" s="102">
        <f>'D.1.2.01 - Stavebně konst...'!J34</f>
        <v>0</v>
      </c>
      <c r="AX97" s="102">
        <f>'D.1.2.01 - Stavebně konst...'!J35</f>
        <v>0</v>
      </c>
      <c r="AY97" s="102">
        <f>'D.1.2.01 - Stavebně konst...'!J36</f>
        <v>0</v>
      </c>
      <c r="AZ97" s="102">
        <f>'D.1.2.01 - Stavebně konst...'!F33</f>
        <v>0</v>
      </c>
      <c r="BA97" s="102">
        <f>'D.1.2.01 - Stavebně konst...'!F34</f>
        <v>0</v>
      </c>
      <c r="BB97" s="102">
        <f>'D.1.2.01 - Stavebně konst...'!F35</f>
        <v>0</v>
      </c>
      <c r="BC97" s="102">
        <f>'D.1.2.01 - Stavebně konst...'!F36</f>
        <v>0</v>
      </c>
      <c r="BD97" s="104">
        <f>'D.1.2.01 - Stavebně konst...'!F37</f>
        <v>0</v>
      </c>
      <c r="BT97" s="105" t="s">
        <v>88</v>
      </c>
      <c r="BV97" s="105" t="s">
        <v>82</v>
      </c>
      <c r="BW97" s="105" t="s">
        <v>96</v>
      </c>
      <c r="BX97" s="105" t="s">
        <v>5</v>
      </c>
      <c r="CL97" s="105" t="s">
        <v>1</v>
      </c>
      <c r="CM97" s="105" t="s">
        <v>90</v>
      </c>
    </row>
    <row r="98" spans="1:91" s="7" customFormat="1" ht="24.6" customHeight="1">
      <c r="A98" s="95" t="s">
        <v>84</v>
      </c>
      <c r="B98" s="96"/>
      <c r="C98" s="97"/>
      <c r="D98" s="288" t="s">
        <v>97</v>
      </c>
      <c r="E98" s="288"/>
      <c r="F98" s="288"/>
      <c r="G98" s="288"/>
      <c r="H98" s="288"/>
      <c r="I98" s="98"/>
      <c r="J98" s="288" t="s">
        <v>98</v>
      </c>
      <c r="K98" s="288"/>
      <c r="L98" s="288"/>
      <c r="M98" s="288"/>
      <c r="N98" s="288"/>
      <c r="O98" s="288"/>
      <c r="P98" s="288"/>
      <c r="Q98" s="288"/>
      <c r="R98" s="288"/>
      <c r="S98" s="288"/>
      <c r="T98" s="288"/>
      <c r="U98" s="288"/>
      <c r="V98" s="288"/>
      <c r="W98" s="288"/>
      <c r="X98" s="288"/>
      <c r="Y98" s="288"/>
      <c r="Z98" s="288"/>
      <c r="AA98" s="288"/>
      <c r="AB98" s="288"/>
      <c r="AC98" s="288"/>
      <c r="AD98" s="288"/>
      <c r="AE98" s="288"/>
      <c r="AF98" s="288"/>
      <c r="AG98" s="316">
        <f>'D.1.2.02 - Stavebně konst...'!J30</f>
        <v>0</v>
      </c>
      <c r="AH98" s="317"/>
      <c r="AI98" s="317"/>
      <c r="AJ98" s="317"/>
      <c r="AK98" s="317"/>
      <c r="AL98" s="317"/>
      <c r="AM98" s="317"/>
      <c r="AN98" s="316">
        <f t="shared" si="0"/>
        <v>0</v>
      </c>
      <c r="AO98" s="317"/>
      <c r="AP98" s="317"/>
      <c r="AQ98" s="99" t="s">
        <v>87</v>
      </c>
      <c r="AR98" s="100"/>
      <c r="AS98" s="101">
        <v>0</v>
      </c>
      <c r="AT98" s="102">
        <f t="shared" si="1"/>
        <v>0</v>
      </c>
      <c r="AU98" s="103">
        <f>'D.1.2.02 - Stavebně konst...'!P120</f>
        <v>0</v>
      </c>
      <c r="AV98" s="102">
        <f>'D.1.2.02 - Stavebně konst...'!J33</f>
        <v>0</v>
      </c>
      <c r="AW98" s="102">
        <f>'D.1.2.02 - Stavebně konst...'!J34</f>
        <v>0</v>
      </c>
      <c r="AX98" s="102">
        <f>'D.1.2.02 - Stavebně konst...'!J35</f>
        <v>0</v>
      </c>
      <c r="AY98" s="102">
        <f>'D.1.2.02 - Stavebně konst...'!J36</f>
        <v>0</v>
      </c>
      <c r="AZ98" s="102">
        <f>'D.1.2.02 - Stavebně konst...'!F33</f>
        <v>0</v>
      </c>
      <c r="BA98" s="102">
        <f>'D.1.2.02 - Stavebně konst...'!F34</f>
        <v>0</v>
      </c>
      <c r="BB98" s="102">
        <f>'D.1.2.02 - Stavebně konst...'!F35</f>
        <v>0</v>
      </c>
      <c r="BC98" s="102">
        <f>'D.1.2.02 - Stavebně konst...'!F36</f>
        <v>0</v>
      </c>
      <c r="BD98" s="104">
        <f>'D.1.2.02 - Stavebně konst...'!F37</f>
        <v>0</v>
      </c>
      <c r="BT98" s="105" t="s">
        <v>88</v>
      </c>
      <c r="BV98" s="105" t="s">
        <v>82</v>
      </c>
      <c r="BW98" s="105" t="s">
        <v>99</v>
      </c>
      <c r="BX98" s="105" t="s">
        <v>5</v>
      </c>
      <c r="CL98" s="105" t="s">
        <v>1</v>
      </c>
      <c r="CM98" s="105" t="s">
        <v>90</v>
      </c>
    </row>
    <row r="99" spans="1:91" s="7" customFormat="1" ht="14.4" customHeight="1">
      <c r="B99" s="96"/>
      <c r="C99" s="97"/>
      <c r="D99" s="288" t="s">
        <v>100</v>
      </c>
      <c r="E99" s="288"/>
      <c r="F99" s="288"/>
      <c r="G99" s="288"/>
      <c r="H99" s="288"/>
      <c r="I99" s="98"/>
      <c r="J99" s="288" t="s">
        <v>101</v>
      </c>
      <c r="K99" s="288"/>
      <c r="L99" s="288"/>
      <c r="M99" s="288"/>
      <c r="N99" s="288"/>
      <c r="O99" s="288"/>
      <c r="P99" s="288"/>
      <c r="Q99" s="288"/>
      <c r="R99" s="288"/>
      <c r="S99" s="288"/>
      <c r="T99" s="288"/>
      <c r="U99" s="288"/>
      <c r="V99" s="288"/>
      <c r="W99" s="288"/>
      <c r="X99" s="288"/>
      <c r="Y99" s="288"/>
      <c r="Z99" s="288"/>
      <c r="AA99" s="288"/>
      <c r="AB99" s="288"/>
      <c r="AC99" s="288"/>
      <c r="AD99" s="288"/>
      <c r="AE99" s="288"/>
      <c r="AF99" s="288"/>
      <c r="AG99" s="318">
        <f>ROUND(SUM(AG100:AG105),2)</f>
        <v>0</v>
      </c>
      <c r="AH99" s="317"/>
      <c r="AI99" s="317"/>
      <c r="AJ99" s="317"/>
      <c r="AK99" s="317"/>
      <c r="AL99" s="317"/>
      <c r="AM99" s="317"/>
      <c r="AN99" s="316">
        <f t="shared" si="0"/>
        <v>0</v>
      </c>
      <c r="AO99" s="317"/>
      <c r="AP99" s="317"/>
      <c r="AQ99" s="99" t="s">
        <v>87</v>
      </c>
      <c r="AR99" s="100"/>
      <c r="AS99" s="101">
        <f>ROUND(SUM(AS100:AS105),2)</f>
        <v>0</v>
      </c>
      <c r="AT99" s="102">
        <f t="shared" si="1"/>
        <v>0</v>
      </c>
      <c r="AU99" s="103">
        <f>ROUND(SUM(AU100:AU105),5)</f>
        <v>0</v>
      </c>
      <c r="AV99" s="102">
        <f>ROUND(AZ99*L29,2)</f>
        <v>0</v>
      </c>
      <c r="AW99" s="102">
        <f>ROUND(BA99*L30,2)</f>
        <v>0</v>
      </c>
      <c r="AX99" s="102">
        <f>ROUND(BB99*L29,2)</f>
        <v>0</v>
      </c>
      <c r="AY99" s="102">
        <f>ROUND(BC99*L30,2)</f>
        <v>0</v>
      </c>
      <c r="AZ99" s="102">
        <f>ROUND(SUM(AZ100:AZ105),2)</f>
        <v>0</v>
      </c>
      <c r="BA99" s="102">
        <f>ROUND(SUM(BA100:BA105),2)</f>
        <v>0</v>
      </c>
      <c r="BB99" s="102">
        <f>ROUND(SUM(BB100:BB105),2)</f>
        <v>0</v>
      </c>
      <c r="BC99" s="102">
        <f>ROUND(SUM(BC100:BC105),2)</f>
        <v>0</v>
      </c>
      <c r="BD99" s="104">
        <f>ROUND(SUM(BD100:BD105),2)</f>
        <v>0</v>
      </c>
      <c r="BS99" s="105" t="s">
        <v>79</v>
      </c>
      <c r="BT99" s="105" t="s">
        <v>88</v>
      </c>
      <c r="BU99" s="105" t="s">
        <v>81</v>
      </c>
      <c r="BV99" s="105" t="s">
        <v>82</v>
      </c>
      <c r="BW99" s="105" t="s">
        <v>102</v>
      </c>
      <c r="BX99" s="105" t="s">
        <v>5</v>
      </c>
      <c r="CL99" s="105" t="s">
        <v>1</v>
      </c>
      <c r="CM99" s="105" t="s">
        <v>90</v>
      </c>
    </row>
    <row r="100" spans="1:91" s="4" customFormat="1" ht="14.4" customHeight="1">
      <c r="A100" s="95" t="s">
        <v>84</v>
      </c>
      <c r="B100" s="60"/>
      <c r="C100" s="106"/>
      <c r="D100" s="106"/>
      <c r="E100" s="289" t="s">
        <v>103</v>
      </c>
      <c r="F100" s="289"/>
      <c r="G100" s="289"/>
      <c r="H100" s="289"/>
      <c r="I100" s="289"/>
      <c r="J100" s="106"/>
      <c r="K100" s="289" t="s">
        <v>104</v>
      </c>
      <c r="L100" s="289"/>
      <c r="M100" s="289"/>
      <c r="N100" s="289"/>
      <c r="O100" s="289"/>
      <c r="P100" s="289"/>
      <c r="Q100" s="289"/>
      <c r="R100" s="289"/>
      <c r="S100" s="289"/>
      <c r="T100" s="289"/>
      <c r="U100" s="289"/>
      <c r="V100" s="289"/>
      <c r="W100" s="289"/>
      <c r="X100" s="289"/>
      <c r="Y100" s="289"/>
      <c r="Z100" s="289"/>
      <c r="AA100" s="289"/>
      <c r="AB100" s="289"/>
      <c r="AC100" s="289"/>
      <c r="AD100" s="289"/>
      <c r="AE100" s="289"/>
      <c r="AF100" s="289"/>
      <c r="AG100" s="314">
        <f>'D.1.4.01 - Technické zaří...'!J32</f>
        <v>0</v>
      </c>
      <c r="AH100" s="315"/>
      <c r="AI100" s="315"/>
      <c r="AJ100" s="315"/>
      <c r="AK100" s="315"/>
      <c r="AL100" s="315"/>
      <c r="AM100" s="315"/>
      <c r="AN100" s="314">
        <f t="shared" si="0"/>
        <v>0</v>
      </c>
      <c r="AO100" s="315"/>
      <c r="AP100" s="315"/>
      <c r="AQ100" s="107" t="s">
        <v>105</v>
      </c>
      <c r="AR100" s="62"/>
      <c r="AS100" s="108">
        <v>0</v>
      </c>
      <c r="AT100" s="109">
        <f t="shared" si="1"/>
        <v>0</v>
      </c>
      <c r="AU100" s="110">
        <f>'D.1.4.01 - Technické zaří...'!P135</f>
        <v>0</v>
      </c>
      <c r="AV100" s="109">
        <f>'D.1.4.01 - Technické zaří...'!J35</f>
        <v>0</v>
      </c>
      <c r="AW100" s="109">
        <f>'D.1.4.01 - Technické zaří...'!J36</f>
        <v>0</v>
      </c>
      <c r="AX100" s="109">
        <f>'D.1.4.01 - Technické zaří...'!J37</f>
        <v>0</v>
      </c>
      <c r="AY100" s="109">
        <f>'D.1.4.01 - Technické zaří...'!J38</f>
        <v>0</v>
      </c>
      <c r="AZ100" s="109">
        <f>'D.1.4.01 - Technické zaří...'!F35</f>
        <v>0</v>
      </c>
      <c r="BA100" s="109">
        <f>'D.1.4.01 - Technické zaří...'!F36</f>
        <v>0</v>
      </c>
      <c r="BB100" s="109">
        <f>'D.1.4.01 - Technické zaří...'!F37</f>
        <v>0</v>
      </c>
      <c r="BC100" s="109">
        <f>'D.1.4.01 - Technické zaří...'!F38</f>
        <v>0</v>
      </c>
      <c r="BD100" s="111">
        <f>'D.1.4.01 - Technické zaří...'!F39</f>
        <v>0</v>
      </c>
      <c r="BT100" s="112" t="s">
        <v>90</v>
      </c>
      <c r="BV100" s="112" t="s">
        <v>82</v>
      </c>
      <c r="BW100" s="112" t="s">
        <v>106</v>
      </c>
      <c r="BX100" s="112" t="s">
        <v>102</v>
      </c>
      <c r="CL100" s="112" t="s">
        <v>1</v>
      </c>
    </row>
    <row r="101" spans="1:91" s="4" customFormat="1" ht="14.4" customHeight="1">
      <c r="A101" s="95" t="s">
        <v>84</v>
      </c>
      <c r="B101" s="60"/>
      <c r="C101" s="106"/>
      <c r="D101" s="106"/>
      <c r="E101" s="289" t="s">
        <v>107</v>
      </c>
      <c r="F101" s="289"/>
      <c r="G101" s="289"/>
      <c r="H101" s="289"/>
      <c r="I101" s="289"/>
      <c r="J101" s="106"/>
      <c r="K101" s="289" t="s">
        <v>108</v>
      </c>
      <c r="L101" s="289"/>
      <c r="M101" s="289"/>
      <c r="N101" s="289"/>
      <c r="O101" s="289"/>
      <c r="P101" s="289"/>
      <c r="Q101" s="289"/>
      <c r="R101" s="289"/>
      <c r="S101" s="289"/>
      <c r="T101" s="289"/>
      <c r="U101" s="289"/>
      <c r="V101" s="289"/>
      <c r="W101" s="289"/>
      <c r="X101" s="289"/>
      <c r="Y101" s="289"/>
      <c r="Z101" s="289"/>
      <c r="AA101" s="289"/>
      <c r="AB101" s="289"/>
      <c r="AC101" s="289"/>
      <c r="AD101" s="289"/>
      <c r="AE101" s="289"/>
      <c r="AF101" s="289"/>
      <c r="AG101" s="314">
        <f>'D.1.4.02 - Zařízení vzduc...'!J32</f>
        <v>0</v>
      </c>
      <c r="AH101" s="315"/>
      <c r="AI101" s="315"/>
      <c r="AJ101" s="315"/>
      <c r="AK101" s="315"/>
      <c r="AL101" s="315"/>
      <c r="AM101" s="315"/>
      <c r="AN101" s="314">
        <f t="shared" si="0"/>
        <v>0</v>
      </c>
      <c r="AO101" s="315"/>
      <c r="AP101" s="315"/>
      <c r="AQ101" s="107" t="s">
        <v>105</v>
      </c>
      <c r="AR101" s="62"/>
      <c r="AS101" s="108">
        <v>0</v>
      </c>
      <c r="AT101" s="109">
        <f t="shared" si="1"/>
        <v>0</v>
      </c>
      <c r="AU101" s="110">
        <f>'D.1.4.02 - Zařízení vzduc...'!P128</f>
        <v>0</v>
      </c>
      <c r="AV101" s="109">
        <f>'D.1.4.02 - Zařízení vzduc...'!J35</f>
        <v>0</v>
      </c>
      <c r="AW101" s="109">
        <f>'D.1.4.02 - Zařízení vzduc...'!J36</f>
        <v>0</v>
      </c>
      <c r="AX101" s="109">
        <f>'D.1.4.02 - Zařízení vzduc...'!J37</f>
        <v>0</v>
      </c>
      <c r="AY101" s="109">
        <f>'D.1.4.02 - Zařízení vzduc...'!J38</f>
        <v>0</v>
      </c>
      <c r="AZ101" s="109">
        <f>'D.1.4.02 - Zařízení vzduc...'!F35</f>
        <v>0</v>
      </c>
      <c r="BA101" s="109">
        <f>'D.1.4.02 - Zařízení vzduc...'!F36</f>
        <v>0</v>
      </c>
      <c r="BB101" s="109">
        <f>'D.1.4.02 - Zařízení vzduc...'!F37</f>
        <v>0</v>
      </c>
      <c r="BC101" s="109">
        <f>'D.1.4.02 - Zařízení vzduc...'!F38</f>
        <v>0</v>
      </c>
      <c r="BD101" s="111">
        <f>'D.1.4.02 - Zařízení vzduc...'!F39</f>
        <v>0</v>
      </c>
      <c r="BT101" s="112" t="s">
        <v>90</v>
      </c>
      <c r="BV101" s="112" t="s">
        <v>82</v>
      </c>
      <c r="BW101" s="112" t="s">
        <v>109</v>
      </c>
      <c r="BX101" s="112" t="s">
        <v>102</v>
      </c>
      <c r="CL101" s="112" t="s">
        <v>1</v>
      </c>
    </row>
    <row r="102" spans="1:91" s="4" customFormat="1" ht="24" customHeight="1">
      <c r="A102" s="95" t="s">
        <v>84</v>
      </c>
      <c r="B102" s="60"/>
      <c r="C102" s="106"/>
      <c r="D102" s="106"/>
      <c r="E102" s="289" t="s">
        <v>110</v>
      </c>
      <c r="F102" s="289"/>
      <c r="G102" s="289"/>
      <c r="H102" s="289"/>
      <c r="I102" s="289"/>
      <c r="J102" s="106"/>
      <c r="K102" s="289" t="s">
        <v>111</v>
      </c>
      <c r="L102" s="289"/>
      <c r="M102" s="289"/>
      <c r="N102" s="289"/>
      <c r="O102" s="289"/>
      <c r="P102" s="289"/>
      <c r="Q102" s="289"/>
      <c r="R102" s="289"/>
      <c r="S102" s="289"/>
      <c r="T102" s="289"/>
      <c r="U102" s="289"/>
      <c r="V102" s="289"/>
      <c r="W102" s="289"/>
      <c r="X102" s="289"/>
      <c r="Y102" s="289"/>
      <c r="Z102" s="289"/>
      <c r="AA102" s="289"/>
      <c r="AB102" s="289"/>
      <c r="AC102" s="289"/>
      <c r="AD102" s="289"/>
      <c r="AE102" s="289"/>
      <c r="AF102" s="289"/>
      <c r="AG102" s="314">
        <f>'D.1.4.04 - Silnoproudá el...'!J32</f>
        <v>0</v>
      </c>
      <c r="AH102" s="315"/>
      <c r="AI102" s="315"/>
      <c r="AJ102" s="315"/>
      <c r="AK102" s="315"/>
      <c r="AL102" s="315"/>
      <c r="AM102" s="315"/>
      <c r="AN102" s="314">
        <f t="shared" si="0"/>
        <v>0</v>
      </c>
      <c r="AO102" s="315"/>
      <c r="AP102" s="315"/>
      <c r="AQ102" s="107" t="s">
        <v>105</v>
      </c>
      <c r="AR102" s="62"/>
      <c r="AS102" s="108">
        <v>0</v>
      </c>
      <c r="AT102" s="109">
        <f t="shared" si="1"/>
        <v>0</v>
      </c>
      <c r="AU102" s="110">
        <f>'D.1.4.04 - Silnoproudá el...'!P122</f>
        <v>0</v>
      </c>
      <c r="AV102" s="109">
        <f>'D.1.4.04 - Silnoproudá el...'!J35</f>
        <v>0</v>
      </c>
      <c r="AW102" s="109">
        <f>'D.1.4.04 - Silnoproudá el...'!J36</f>
        <v>0</v>
      </c>
      <c r="AX102" s="109">
        <f>'D.1.4.04 - Silnoproudá el...'!J37</f>
        <v>0</v>
      </c>
      <c r="AY102" s="109">
        <f>'D.1.4.04 - Silnoproudá el...'!J38</f>
        <v>0</v>
      </c>
      <c r="AZ102" s="109">
        <f>'D.1.4.04 - Silnoproudá el...'!F35</f>
        <v>0</v>
      </c>
      <c r="BA102" s="109">
        <f>'D.1.4.04 - Silnoproudá el...'!F36</f>
        <v>0</v>
      </c>
      <c r="BB102" s="109">
        <f>'D.1.4.04 - Silnoproudá el...'!F37</f>
        <v>0</v>
      </c>
      <c r="BC102" s="109">
        <f>'D.1.4.04 - Silnoproudá el...'!F38</f>
        <v>0</v>
      </c>
      <c r="BD102" s="111">
        <f>'D.1.4.04 - Silnoproudá el...'!F39</f>
        <v>0</v>
      </c>
      <c r="BT102" s="112" t="s">
        <v>90</v>
      </c>
      <c r="BV102" s="112" t="s">
        <v>82</v>
      </c>
      <c r="BW102" s="112" t="s">
        <v>112</v>
      </c>
      <c r="BX102" s="112" t="s">
        <v>102</v>
      </c>
      <c r="CL102" s="112" t="s">
        <v>1</v>
      </c>
    </row>
    <row r="103" spans="1:91" s="4" customFormat="1" ht="24" customHeight="1">
      <c r="A103" s="95" t="s">
        <v>84</v>
      </c>
      <c r="B103" s="60"/>
      <c r="C103" s="106"/>
      <c r="D103" s="106"/>
      <c r="E103" s="289" t="s">
        <v>113</v>
      </c>
      <c r="F103" s="289"/>
      <c r="G103" s="289"/>
      <c r="H103" s="289"/>
      <c r="I103" s="289"/>
      <c r="J103" s="106"/>
      <c r="K103" s="289" t="s">
        <v>114</v>
      </c>
      <c r="L103" s="289"/>
      <c r="M103" s="289"/>
      <c r="N103" s="289"/>
      <c r="O103" s="289"/>
      <c r="P103" s="289"/>
      <c r="Q103" s="289"/>
      <c r="R103" s="289"/>
      <c r="S103" s="289"/>
      <c r="T103" s="289"/>
      <c r="U103" s="289"/>
      <c r="V103" s="289"/>
      <c r="W103" s="289"/>
      <c r="X103" s="289"/>
      <c r="Y103" s="289"/>
      <c r="Z103" s="289"/>
      <c r="AA103" s="289"/>
      <c r="AB103" s="289"/>
      <c r="AC103" s="289"/>
      <c r="AD103" s="289"/>
      <c r="AE103" s="289"/>
      <c r="AF103" s="289"/>
      <c r="AG103" s="314">
        <f>'D.1.4.05 - Zařízení slabo...'!J32</f>
        <v>0</v>
      </c>
      <c r="AH103" s="315"/>
      <c r="AI103" s="315"/>
      <c r="AJ103" s="315"/>
      <c r="AK103" s="315"/>
      <c r="AL103" s="315"/>
      <c r="AM103" s="315"/>
      <c r="AN103" s="314">
        <f t="shared" si="0"/>
        <v>0</v>
      </c>
      <c r="AO103" s="315"/>
      <c r="AP103" s="315"/>
      <c r="AQ103" s="107" t="s">
        <v>105</v>
      </c>
      <c r="AR103" s="62"/>
      <c r="AS103" s="108">
        <v>0</v>
      </c>
      <c r="AT103" s="109">
        <f t="shared" si="1"/>
        <v>0</v>
      </c>
      <c r="AU103" s="110">
        <f>'D.1.4.05 - Zařízení slabo...'!P124</f>
        <v>0</v>
      </c>
      <c r="AV103" s="109">
        <f>'D.1.4.05 - Zařízení slabo...'!J35</f>
        <v>0</v>
      </c>
      <c r="AW103" s="109">
        <f>'D.1.4.05 - Zařízení slabo...'!J36</f>
        <v>0</v>
      </c>
      <c r="AX103" s="109">
        <f>'D.1.4.05 - Zařízení slabo...'!J37</f>
        <v>0</v>
      </c>
      <c r="AY103" s="109">
        <f>'D.1.4.05 - Zařízení slabo...'!J38</f>
        <v>0</v>
      </c>
      <c r="AZ103" s="109">
        <f>'D.1.4.05 - Zařízení slabo...'!F35</f>
        <v>0</v>
      </c>
      <c r="BA103" s="109">
        <f>'D.1.4.05 - Zařízení slabo...'!F36</f>
        <v>0</v>
      </c>
      <c r="BB103" s="109">
        <f>'D.1.4.05 - Zařízení slabo...'!F37</f>
        <v>0</v>
      </c>
      <c r="BC103" s="109">
        <f>'D.1.4.05 - Zařízení slabo...'!F38</f>
        <v>0</v>
      </c>
      <c r="BD103" s="111">
        <f>'D.1.4.05 - Zařízení slabo...'!F39</f>
        <v>0</v>
      </c>
      <c r="BT103" s="112" t="s">
        <v>90</v>
      </c>
      <c r="BV103" s="112" t="s">
        <v>82</v>
      </c>
      <c r="BW103" s="112" t="s">
        <v>115</v>
      </c>
      <c r="BX103" s="112" t="s">
        <v>102</v>
      </c>
      <c r="CL103" s="112" t="s">
        <v>1</v>
      </c>
    </row>
    <row r="104" spans="1:91" s="4" customFormat="1" ht="14.4" customHeight="1">
      <c r="A104" s="95" t="s">
        <v>84</v>
      </c>
      <c r="B104" s="60"/>
      <c r="C104" s="106"/>
      <c r="D104" s="106"/>
      <c r="E104" s="289" t="s">
        <v>116</v>
      </c>
      <c r="F104" s="289"/>
      <c r="G104" s="289"/>
      <c r="H104" s="289"/>
      <c r="I104" s="289"/>
      <c r="J104" s="106"/>
      <c r="K104" s="289" t="s">
        <v>117</v>
      </c>
      <c r="L104" s="289"/>
      <c r="M104" s="289"/>
      <c r="N104" s="289"/>
      <c r="O104" s="289"/>
      <c r="P104" s="289"/>
      <c r="Q104" s="289"/>
      <c r="R104" s="289"/>
      <c r="S104" s="289"/>
      <c r="T104" s="289"/>
      <c r="U104" s="289"/>
      <c r="V104" s="289"/>
      <c r="W104" s="289"/>
      <c r="X104" s="289"/>
      <c r="Y104" s="289"/>
      <c r="Z104" s="289"/>
      <c r="AA104" s="289"/>
      <c r="AB104" s="289"/>
      <c r="AC104" s="289"/>
      <c r="AD104" s="289"/>
      <c r="AE104" s="289"/>
      <c r="AF104" s="289"/>
      <c r="AG104" s="314">
        <f>'D.1.4.08 - Polostabilní h...'!J32</f>
        <v>0</v>
      </c>
      <c r="AH104" s="315"/>
      <c r="AI104" s="315"/>
      <c r="AJ104" s="315"/>
      <c r="AK104" s="315"/>
      <c r="AL104" s="315"/>
      <c r="AM104" s="315"/>
      <c r="AN104" s="314">
        <f t="shared" si="0"/>
        <v>0</v>
      </c>
      <c r="AO104" s="315"/>
      <c r="AP104" s="315"/>
      <c r="AQ104" s="107" t="s">
        <v>105</v>
      </c>
      <c r="AR104" s="62"/>
      <c r="AS104" s="108">
        <v>0</v>
      </c>
      <c r="AT104" s="109">
        <f t="shared" si="1"/>
        <v>0</v>
      </c>
      <c r="AU104" s="110">
        <f>'D.1.4.08 - Polostabilní h...'!P123</f>
        <v>0</v>
      </c>
      <c r="AV104" s="109">
        <f>'D.1.4.08 - Polostabilní h...'!J35</f>
        <v>0</v>
      </c>
      <c r="AW104" s="109">
        <f>'D.1.4.08 - Polostabilní h...'!J36</f>
        <v>0</v>
      </c>
      <c r="AX104" s="109">
        <f>'D.1.4.08 - Polostabilní h...'!J37</f>
        <v>0</v>
      </c>
      <c r="AY104" s="109">
        <f>'D.1.4.08 - Polostabilní h...'!J38</f>
        <v>0</v>
      </c>
      <c r="AZ104" s="109">
        <f>'D.1.4.08 - Polostabilní h...'!F35</f>
        <v>0</v>
      </c>
      <c r="BA104" s="109">
        <f>'D.1.4.08 - Polostabilní h...'!F36</f>
        <v>0</v>
      </c>
      <c r="BB104" s="109">
        <f>'D.1.4.08 - Polostabilní h...'!F37</f>
        <v>0</v>
      </c>
      <c r="BC104" s="109">
        <f>'D.1.4.08 - Polostabilní h...'!F38</f>
        <v>0</v>
      </c>
      <c r="BD104" s="111">
        <f>'D.1.4.08 - Polostabilní h...'!F39</f>
        <v>0</v>
      </c>
      <c r="BT104" s="112" t="s">
        <v>90</v>
      </c>
      <c r="BV104" s="112" t="s">
        <v>82</v>
      </c>
      <c r="BW104" s="112" t="s">
        <v>118</v>
      </c>
      <c r="BX104" s="112" t="s">
        <v>102</v>
      </c>
      <c r="CL104" s="112" t="s">
        <v>1</v>
      </c>
    </row>
    <row r="105" spans="1:91" s="4" customFormat="1" ht="14.4" customHeight="1">
      <c r="A105" s="95" t="s">
        <v>84</v>
      </c>
      <c r="B105" s="60"/>
      <c r="C105" s="106"/>
      <c r="D105" s="106"/>
      <c r="E105" s="289" t="s">
        <v>119</v>
      </c>
      <c r="F105" s="289"/>
      <c r="G105" s="289"/>
      <c r="H105" s="289"/>
      <c r="I105" s="289"/>
      <c r="J105" s="106"/>
      <c r="K105" s="289" t="s">
        <v>120</v>
      </c>
      <c r="L105" s="289"/>
      <c r="M105" s="289"/>
      <c r="N105" s="289"/>
      <c r="O105" s="289"/>
      <c r="P105" s="289"/>
      <c r="Q105" s="289"/>
      <c r="R105" s="289"/>
      <c r="S105" s="289"/>
      <c r="T105" s="289"/>
      <c r="U105" s="289"/>
      <c r="V105" s="289"/>
      <c r="W105" s="289"/>
      <c r="X105" s="289"/>
      <c r="Y105" s="289"/>
      <c r="Z105" s="289"/>
      <c r="AA105" s="289"/>
      <c r="AB105" s="289"/>
      <c r="AC105" s="289"/>
      <c r="AD105" s="289"/>
      <c r="AE105" s="289"/>
      <c r="AF105" s="289"/>
      <c r="AG105" s="314">
        <f>'D.1.4.09 - Automatický zá...'!J32</f>
        <v>0</v>
      </c>
      <c r="AH105" s="315"/>
      <c r="AI105" s="315"/>
      <c r="AJ105" s="315"/>
      <c r="AK105" s="315"/>
      <c r="AL105" s="315"/>
      <c r="AM105" s="315"/>
      <c r="AN105" s="314">
        <f t="shared" si="0"/>
        <v>0</v>
      </c>
      <c r="AO105" s="315"/>
      <c r="AP105" s="315"/>
      <c r="AQ105" s="107" t="s">
        <v>105</v>
      </c>
      <c r="AR105" s="62"/>
      <c r="AS105" s="108">
        <v>0</v>
      </c>
      <c r="AT105" s="109">
        <f t="shared" si="1"/>
        <v>0</v>
      </c>
      <c r="AU105" s="110">
        <f>'D.1.4.09 - Automatický zá...'!P125</f>
        <v>0</v>
      </c>
      <c r="AV105" s="109">
        <f>'D.1.4.09 - Automatický zá...'!J35</f>
        <v>0</v>
      </c>
      <c r="AW105" s="109">
        <f>'D.1.4.09 - Automatický zá...'!J36</f>
        <v>0</v>
      </c>
      <c r="AX105" s="109">
        <f>'D.1.4.09 - Automatický zá...'!J37</f>
        <v>0</v>
      </c>
      <c r="AY105" s="109">
        <f>'D.1.4.09 - Automatický zá...'!J38</f>
        <v>0</v>
      </c>
      <c r="AZ105" s="109">
        <f>'D.1.4.09 - Automatický zá...'!F35</f>
        <v>0</v>
      </c>
      <c r="BA105" s="109">
        <f>'D.1.4.09 - Automatický zá...'!F36</f>
        <v>0</v>
      </c>
      <c r="BB105" s="109">
        <f>'D.1.4.09 - Automatický zá...'!F37</f>
        <v>0</v>
      </c>
      <c r="BC105" s="109">
        <f>'D.1.4.09 - Automatický zá...'!F38</f>
        <v>0</v>
      </c>
      <c r="BD105" s="111">
        <f>'D.1.4.09 - Automatický zá...'!F39</f>
        <v>0</v>
      </c>
      <c r="BT105" s="112" t="s">
        <v>90</v>
      </c>
      <c r="BV105" s="112" t="s">
        <v>82</v>
      </c>
      <c r="BW105" s="112" t="s">
        <v>121</v>
      </c>
      <c r="BX105" s="112" t="s">
        <v>102</v>
      </c>
      <c r="CL105" s="112" t="s">
        <v>1</v>
      </c>
    </row>
    <row r="106" spans="1:91" s="7" customFormat="1" ht="14.4" customHeight="1">
      <c r="A106" s="95" t="s">
        <v>84</v>
      </c>
      <c r="B106" s="96"/>
      <c r="C106" s="97"/>
      <c r="D106" s="288" t="s">
        <v>122</v>
      </c>
      <c r="E106" s="288"/>
      <c r="F106" s="288"/>
      <c r="G106" s="288"/>
      <c r="H106" s="288"/>
      <c r="I106" s="98"/>
      <c r="J106" s="288" t="s">
        <v>123</v>
      </c>
      <c r="K106" s="288"/>
      <c r="L106" s="288"/>
      <c r="M106" s="288"/>
      <c r="N106" s="288"/>
      <c r="O106" s="288"/>
      <c r="P106" s="288"/>
      <c r="Q106" s="288"/>
      <c r="R106" s="288"/>
      <c r="S106" s="288"/>
      <c r="T106" s="288"/>
      <c r="U106" s="288"/>
      <c r="V106" s="288"/>
      <c r="W106" s="288"/>
      <c r="X106" s="288"/>
      <c r="Y106" s="288"/>
      <c r="Z106" s="288"/>
      <c r="AA106" s="288"/>
      <c r="AB106" s="288"/>
      <c r="AC106" s="288"/>
      <c r="AD106" s="288"/>
      <c r="AE106" s="288"/>
      <c r="AF106" s="288"/>
      <c r="AG106" s="316">
        <f>'D.1.5 - Dopravní řešení'!J30</f>
        <v>0</v>
      </c>
      <c r="AH106" s="317"/>
      <c r="AI106" s="317"/>
      <c r="AJ106" s="317"/>
      <c r="AK106" s="317"/>
      <c r="AL106" s="317"/>
      <c r="AM106" s="317"/>
      <c r="AN106" s="316">
        <f t="shared" si="0"/>
        <v>0</v>
      </c>
      <c r="AO106" s="317"/>
      <c r="AP106" s="317"/>
      <c r="AQ106" s="99" t="s">
        <v>87</v>
      </c>
      <c r="AR106" s="100"/>
      <c r="AS106" s="101">
        <v>0</v>
      </c>
      <c r="AT106" s="102">
        <f t="shared" si="1"/>
        <v>0</v>
      </c>
      <c r="AU106" s="103">
        <f>'D.1.5 - Dopravní řešení'!P125</f>
        <v>0</v>
      </c>
      <c r="AV106" s="102">
        <f>'D.1.5 - Dopravní řešení'!J33</f>
        <v>0</v>
      </c>
      <c r="AW106" s="102">
        <f>'D.1.5 - Dopravní řešení'!J34</f>
        <v>0</v>
      </c>
      <c r="AX106" s="102">
        <f>'D.1.5 - Dopravní řešení'!J35</f>
        <v>0</v>
      </c>
      <c r="AY106" s="102">
        <f>'D.1.5 - Dopravní řešení'!J36</f>
        <v>0</v>
      </c>
      <c r="AZ106" s="102">
        <f>'D.1.5 - Dopravní řešení'!F33</f>
        <v>0</v>
      </c>
      <c r="BA106" s="102">
        <f>'D.1.5 - Dopravní řešení'!F34</f>
        <v>0</v>
      </c>
      <c r="BB106" s="102">
        <f>'D.1.5 - Dopravní řešení'!F35</f>
        <v>0</v>
      </c>
      <c r="BC106" s="102">
        <f>'D.1.5 - Dopravní řešení'!F36</f>
        <v>0</v>
      </c>
      <c r="BD106" s="104">
        <f>'D.1.5 - Dopravní řešení'!F37</f>
        <v>0</v>
      </c>
      <c r="BT106" s="105" t="s">
        <v>88</v>
      </c>
      <c r="BV106" s="105" t="s">
        <v>82</v>
      </c>
      <c r="BW106" s="105" t="s">
        <v>124</v>
      </c>
      <c r="BX106" s="105" t="s">
        <v>5</v>
      </c>
      <c r="CL106" s="105" t="s">
        <v>1</v>
      </c>
      <c r="CM106" s="105" t="s">
        <v>90</v>
      </c>
    </row>
    <row r="107" spans="1:91" s="7" customFormat="1" ht="14.4" customHeight="1">
      <c r="A107" s="95" t="s">
        <v>84</v>
      </c>
      <c r="B107" s="96"/>
      <c r="C107" s="97"/>
      <c r="D107" s="288" t="s">
        <v>125</v>
      </c>
      <c r="E107" s="288"/>
      <c r="F107" s="288"/>
      <c r="G107" s="288"/>
      <c r="H107" s="288"/>
      <c r="I107" s="98"/>
      <c r="J107" s="288" t="s">
        <v>126</v>
      </c>
      <c r="K107" s="288"/>
      <c r="L107" s="288"/>
      <c r="M107" s="288"/>
      <c r="N107" s="288"/>
      <c r="O107" s="288"/>
      <c r="P107" s="288"/>
      <c r="Q107" s="288"/>
      <c r="R107" s="288"/>
      <c r="S107" s="288"/>
      <c r="T107" s="288"/>
      <c r="U107" s="288"/>
      <c r="V107" s="288"/>
      <c r="W107" s="288"/>
      <c r="X107" s="288"/>
      <c r="Y107" s="288"/>
      <c r="Z107" s="288"/>
      <c r="AA107" s="288"/>
      <c r="AB107" s="288"/>
      <c r="AC107" s="288"/>
      <c r="AD107" s="288"/>
      <c r="AE107" s="288"/>
      <c r="AF107" s="288"/>
      <c r="AG107" s="316">
        <f>'D.1.5.01 - Parkovací systém'!J30</f>
        <v>0</v>
      </c>
      <c r="AH107" s="317"/>
      <c r="AI107" s="317"/>
      <c r="AJ107" s="317"/>
      <c r="AK107" s="317"/>
      <c r="AL107" s="317"/>
      <c r="AM107" s="317"/>
      <c r="AN107" s="316">
        <f t="shared" si="0"/>
        <v>0</v>
      </c>
      <c r="AO107" s="317"/>
      <c r="AP107" s="317"/>
      <c r="AQ107" s="99" t="s">
        <v>87</v>
      </c>
      <c r="AR107" s="100"/>
      <c r="AS107" s="101">
        <v>0</v>
      </c>
      <c r="AT107" s="102">
        <f t="shared" si="1"/>
        <v>0</v>
      </c>
      <c r="AU107" s="103">
        <f>'D.1.5.01 - Parkovací systém'!P118</f>
        <v>0</v>
      </c>
      <c r="AV107" s="102">
        <f>'D.1.5.01 - Parkovací systém'!J33</f>
        <v>0</v>
      </c>
      <c r="AW107" s="102">
        <f>'D.1.5.01 - Parkovací systém'!J34</f>
        <v>0</v>
      </c>
      <c r="AX107" s="102">
        <f>'D.1.5.01 - Parkovací systém'!J35</f>
        <v>0</v>
      </c>
      <c r="AY107" s="102">
        <f>'D.1.5.01 - Parkovací systém'!J36</f>
        <v>0</v>
      </c>
      <c r="AZ107" s="102">
        <f>'D.1.5.01 - Parkovací systém'!F33</f>
        <v>0</v>
      </c>
      <c r="BA107" s="102">
        <f>'D.1.5.01 - Parkovací systém'!F34</f>
        <v>0</v>
      </c>
      <c r="BB107" s="102">
        <f>'D.1.5.01 - Parkovací systém'!F35</f>
        <v>0</v>
      </c>
      <c r="BC107" s="102">
        <f>'D.1.5.01 - Parkovací systém'!F36</f>
        <v>0</v>
      </c>
      <c r="BD107" s="104">
        <f>'D.1.5.01 - Parkovací systém'!F37</f>
        <v>0</v>
      </c>
      <c r="BT107" s="105" t="s">
        <v>88</v>
      </c>
      <c r="BV107" s="105" t="s">
        <v>82</v>
      </c>
      <c r="BW107" s="105" t="s">
        <v>127</v>
      </c>
      <c r="BX107" s="105" t="s">
        <v>5</v>
      </c>
      <c r="CL107" s="105" t="s">
        <v>1</v>
      </c>
      <c r="CM107" s="105" t="s">
        <v>90</v>
      </c>
    </row>
    <row r="108" spans="1:91" s="7" customFormat="1" ht="14.4" customHeight="1">
      <c r="A108" s="95" t="s">
        <v>84</v>
      </c>
      <c r="B108" s="96"/>
      <c r="C108" s="97"/>
      <c r="D108" s="288" t="s">
        <v>128</v>
      </c>
      <c r="E108" s="288"/>
      <c r="F108" s="288"/>
      <c r="G108" s="288"/>
      <c r="H108" s="288"/>
      <c r="I108" s="98"/>
      <c r="J108" s="288" t="s">
        <v>129</v>
      </c>
      <c r="K108" s="288"/>
      <c r="L108" s="288"/>
      <c r="M108" s="288"/>
      <c r="N108" s="288"/>
      <c r="O108" s="288"/>
      <c r="P108" s="288"/>
      <c r="Q108" s="288"/>
      <c r="R108" s="288"/>
      <c r="S108" s="288"/>
      <c r="T108" s="288"/>
      <c r="U108" s="288"/>
      <c r="V108" s="288"/>
      <c r="W108" s="288"/>
      <c r="X108" s="288"/>
      <c r="Y108" s="288"/>
      <c r="Z108" s="288"/>
      <c r="AA108" s="288"/>
      <c r="AB108" s="288"/>
      <c r="AC108" s="288"/>
      <c r="AD108" s="288"/>
      <c r="AE108" s="288"/>
      <c r="AF108" s="288"/>
      <c r="AG108" s="316">
        <f>'VON - Vedlejší a ostatní ...'!J30</f>
        <v>0</v>
      </c>
      <c r="AH108" s="317"/>
      <c r="AI108" s="317"/>
      <c r="AJ108" s="317"/>
      <c r="AK108" s="317"/>
      <c r="AL108" s="317"/>
      <c r="AM108" s="317"/>
      <c r="AN108" s="316">
        <f t="shared" si="0"/>
        <v>0</v>
      </c>
      <c r="AO108" s="317"/>
      <c r="AP108" s="317"/>
      <c r="AQ108" s="99" t="s">
        <v>87</v>
      </c>
      <c r="AR108" s="100"/>
      <c r="AS108" s="113">
        <v>0</v>
      </c>
      <c r="AT108" s="114">
        <f t="shared" si="1"/>
        <v>0</v>
      </c>
      <c r="AU108" s="115">
        <f>'VON - Vedlejší a ostatní ...'!P125</f>
        <v>0</v>
      </c>
      <c r="AV108" s="114">
        <f>'VON - Vedlejší a ostatní ...'!J33</f>
        <v>0</v>
      </c>
      <c r="AW108" s="114">
        <f>'VON - Vedlejší a ostatní ...'!J34</f>
        <v>0</v>
      </c>
      <c r="AX108" s="114">
        <f>'VON - Vedlejší a ostatní ...'!J35</f>
        <v>0</v>
      </c>
      <c r="AY108" s="114">
        <f>'VON - Vedlejší a ostatní ...'!J36</f>
        <v>0</v>
      </c>
      <c r="AZ108" s="114">
        <f>'VON - Vedlejší a ostatní ...'!F33</f>
        <v>0</v>
      </c>
      <c r="BA108" s="114">
        <f>'VON - Vedlejší a ostatní ...'!F34</f>
        <v>0</v>
      </c>
      <c r="BB108" s="114">
        <f>'VON - Vedlejší a ostatní ...'!F35</f>
        <v>0</v>
      </c>
      <c r="BC108" s="114">
        <f>'VON - Vedlejší a ostatní ...'!F36</f>
        <v>0</v>
      </c>
      <c r="BD108" s="116">
        <f>'VON - Vedlejší a ostatní ...'!F37</f>
        <v>0</v>
      </c>
      <c r="BT108" s="105" t="s">
        <v>88</v>
      </c>
      <c r="BV108" s="105" t="s">
        <v>82</v>
      </c>
      <c r="BW108" s="105" t="s">
        <v>130</v>
      </c>
      <c r="BX108" s="105" t="s">
        <v>5</v>
      </c>
      <c r="CL108" s="105" t="s">
        <v>1</v>
      </c>
      <c r="CM108" s="105" t="s">
        <v>90</v>
      </c>
    </row>
    <row r="109" spans="1:91" s="2" customFormat="1" ht="30" customHeight="1">
      <c r="A109" s="36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41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91" s="2" customFormat="1" ht="6.9" customHeight="1">
      <c r="A110" s="36"/>
      <c r="B110" s="56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41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</sheetData>
  <sheetProtection algorithmName="SHA-512" hashValue="NjC11v+vR6GHkGZbbMgHxdveU+IVdHu8wU4/Qp44lvoZhsfGpkQKZVy32mlvJzNLQXpLG+lePuYmrytodHTZbw==" saltValue="r7wccL4jhnakOTeoJa1J1W/JfMPwJuRcZM1ZSB/kjjGv5+ugGf8KkhaJQbT0htMxdshAd5fdMcCC24VqNmW2WQ==" spinCount="100000" sheet="1" objects="1" scenarios="1" formatColumns="0" formatRows="0"/>
  <mergeCells count="94">
    <mergeCell ref="AN106:AP106"/>
    <mergeCell ref="AG106:AM106"/>
    <mergeCell ref="AN107:AP107"/>
    <mergeCell ref="AG107:AM107"/>
    <mergeCell ref="AN108:AP108"/>
    <mergeCell ref="AG108:AM108"/>
    <mergeCell ref="AN96:AP96"/>
    <mergeCell ref="AN92:AP92"/>
    <mergeCell ref="AN98:AP98"/>
    <mergeCell ref="AS89:AT91"/>
    <mergeCell ref="AN105:AP105"/>
    <mergeCell ref="AN94:AP94"/>
    <mergeCell ref="AN103:AP103"/>
    <mergeCell ref="AN104:AP104"/>
    <mergeCell ref="AN97:AP97"/>
    <mergeCell ref="AN102:AP102"/>
    <mergeCell ref="AN101:AP101"/>
    <mergeCell ref="AN100:AP100"/>
    <mergeCell ref="AN99:AP99"/>
    <mergeCell ref="AK35:AO35"/>
    <mergeCell ref="X35:AB35"/>
    <mergeCell ref="AR2:BE2"/>
    <mergeCell ref="AG92:AM92"/>
    <mergeCell ref="AG102:AM102"/>
    <mergeCell ref="AG97:AM97"/>
    <mergeCell ref="AG100:AM100"/>
    <mergeCell ref="AG101:AM101"/>
    <mergeCell ref="AG95:AM95"/>
    <mergeCell ref="AG96:AM96"/>
    <mergeCell ref="AG98:AM98"/>
    <mergeCell ref="AG99:AM99"/>
    <mergeCell ref="AM89:AP89"/>
    <mergeCell ref="AM87:AN87"/>
    <mergeCell ref="AM90:AP90"/>
    <mergeCell ref="AN95:AP95"/>
    <mergeCell ref="AK32:AO32"/>
    <mergeCell ref="L32:P32"/>
    <mergeCell ref="W32:AE32"/>
    <mergeCell ref="AK33:AO33"/>
    <mergeCell ref="L33:P33"/>
    <mergeCell ref="W33:AE33"/>
    <mergeCell ref="AK30:AO30"/>
    <mergeCell ref="L30:P30"/>
    <mergeCell ref="W30:AE30"/>
    <mergeCell ref="L31:P31"/>
    <mergeCell ref="W31:AE31"/>
    <mergeCell ref="AK31:AO31"/>
    <mergeCell ref="D107:H107"/>
    <mergeCell ref="J107:AF107"/>
    <mergeCell ref="D108:H108"/>
    <mergeCell ref="J108:AF108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L85:AJ85"/>
    <mergeCell ref="E105:I105"/>
    <mergeCell ref="K105:AF105"/>
    <mergeCell ref="D106:H106"/>
    <mergeCell ref="J106:AF106"/>
    <mergeCell ref="AG103:AM103"/>
    <mergeCell ref="AG104:AM104"/>
    <mergeCell ref="AG105:AM105"/>
    <mergeCell ref="AG94:AM94"/>
    <mergeCell ref="E104:I104"/>
    <mergeCell ref="I92:AF92"/>
    <mergeCell ref="J96:AF96"/>
    <mergeCell ref="J98:AF98"/>
    <mergeCell ref="J97:AF97"/>
    <mergeCell ref="J99:AF99"/>
    <mergeCell ref="J95:AF95"/>
    <mergeCell ref="K100:AF100"/>
    <mergeCell ref="K102:AF102"/>
    <mergeCell ref="K103:AF103"/>
    <mergeCell ref="K101:AF101"/>
    <mergeCell ref="K104:AF104"/>
    <mergeCell ref="D99:H99"/>
    <mergeCell ref="E102:I102"/>
    <mergeCell ref="E101:I101"/>
    <mergeCell ref="E103:I103"/>
    <mergeCell ref="E100:I100"/>
    <mergeCell ref="C92:G92"/>
    <mergeCell ref="D95:H95"/>
    <mergeCell ref="D96:H96"/>
    <mergeCell ref="D97:H97"/>
    <mergeCell ref="D98:H98"/>
  </mergeCells>
  <hyperlinks>
    <hyperlink ref="A95" location="'D.1.1.01 - Architektonick...'!C2" display="/"/>
    <hyperlink ref="A96" location="'D.1.1.01a - Architektonic...'!C2" display="/"/>
    <hyperlink ref="A97" location="'D.1.2.01 - Stavebně konst...'!C2" display="/"/>
    <hyperlink ref="A98" location="'D.1.2.02 - Stavebně konst...'!C2" display="/"/>
    <hyperlink ref="A100" location="'D.1.4.01 - Technické zaří...'!C2" display="/"/>
    <hyperlink ref="A101" location="'D.1.4.02 - Zařízení vzduc...'!C2" display="/"/>
    <hyperlink ref="A102" location="'D.1.4.04 - Silnoproudá el...'!C2" display="/"/>
    <hyperlink ref="A103" location="'D.1.4.05 - Zařízení slabo...'!C2" display="/"/>
    <hyperlink ref="A104" location="'D.1.4.08 - Polostabilní h...'!C2" display="/"/>
    <hyperlink ref="A105" location="'D.1.4.09 - Automatický zá...'!C2" display="/"/>
    <hyperlink ref="A106" location="'D.1.5 - Dopravní řešení'!C2" display="/"/>
    <hyperlink ref="A107" location="'D.1.5.01 - Parkovací systém'!C2" display="/"/>
    <hyperlink ref="A108" location="'VON - Vedlejší a ostatní ...'!C2" display="/"/>
  </hyperlinks>
  <pageMargins left="0.39374999999999999" right="0.39374999999999999" top="0.39374999999999999" bottom="0.39374999999999999" header="0" footer="0"/>
  <pageSetup paperSize="9" scale="66" fitToHeight="100" orientation="portrait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4"/>
  <sheetViews>
    <sheetView showGridLines="0" view="pageBreakPreview" zoomScale="80" zoomScaleNormal="100" zoomScaleSheetLayoutView="80" workbookViewId="0"/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54.42578125" style="1" customWidth="1"/>
    <col min="7" max="7" width="8" style="1" customWidth="1"/>
    <col min="8" max="8" width="15" style="1" customWidth="1"/>
    <col min="9" max="9" width="16.85546875" style="1" customWidth="1"/>
    <col min="10" max="11" width="23.85546875" style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AT2" s="19" t="s">
        <v>118</v>
      </c>
    </row>
    <row r="3" spans="1:46" s="1" customFormat="1" ht="6.9" customHeight="1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2"/>
      <c r="AT3" s="19" t="s">
        <v>90</v>
      </c>
    </row>
    <row r="4" spans="1:46" s="1" customFormat="1" ht="24.9" customHeight="1">
      <c r="B4" s="22"/>
      <c r="D4" s="119" t="s">
        <v>131</v>
      </c>
      <c r="L4" s="22"/>
      <c r="M4" s="120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21" t="s">
        <v>16</v>
      </c>
      <c r="L6" s="22"/>
    </row>
    <row r="7" spans="1:46" s="1" customFormat="1" ht="27" customHeight="1">
      <c r="B7" s="22"/>
      <c r="E7" s="331" t="str">
        <f>'Rekapitulace stavby'!K6</f>
        <v>Rekonstrukce stávajících garáží v suterénních, přízemních a dvorních prostorech objektů Vinohradská</v>
      </c>
      <c r="F7" s="332"/>
      <c r="G7" s="332"/>
      <c r="H7" s="332"/>
      <c r="L7" s="22"/>
    </row>
    <row r="8" spans="1:46" s="1" customFormat="1" ht="12" customHeight="1">
      <c r="B8" s="22"/>
      <c r="D8" s="121" t="s">
        <v>132</v>
      </c>
      <c r="L8" s="22"/>
    </row>
    <row r="9" spans="1:46" s="2" customFormat="1" ht="14.4" customHeight="1">
      <c r="A9" s="36"/>
      <c r="B9" s="41"/>
      <c r="C9" s="36"/>
      <c r="D9" s="36"/>
      <c r="E9" s="331" t="s">
        <v>2017</v>
      </c>
      <c r="F9" s="334"/>
      <c r="G9" s="334"/>
      <c r="H9" s="334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21" t="s">
        <v>2018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5.6" customHeight="1">
      <c r="A11" s="36"/>
      <c r="B11" s="41"/>
      <c r="C11" s="36"/>
      <c r="D11" s="36"/>
      <c r="E11" s="333" t="s">
        <v>2851</v>
      </c>
      <c r="F11" s="334"/>
      <c r="G11" s="334"/>
      <c r="H11" s="334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0.199999999999999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21" t="s">
        <v>18</v>
      </c>
      <c r="E13" s="36"/>
      <c r="F13" s="112" t="s">
        <v>1</v>
      </c>
      <c r="G13" s="36"/>
      <c r="H13" s="36"/>
      <c r="I13" s="121" t="s">
        <v>19</v>
      </c>
      <c r="J13" s="112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21" t="s">
        <v>20</v>
      </c>
      <c r="E14" s="36"/>
      <c r="F14" s="112" t="s">
        <v>21</v>
      </c>
      <c r="G14" s="36"/>
      <c r="H14" s="36"/>
      <c r="I14" s="121" t="s">
        <v>22</v>
      </c>
      <c r="J14" s="122" t="str">
        <f>'Rekapitulace stavby'!AN8</f>
        <v>15. 4. 2022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8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21" t="s">
        <v>24</v>
      </c>
      <c r="E16" s="36"/>
      <c r="F16" s="36"/>
      <c r="G16" s="36"/>
      <c r="H16" s="36"/>
      <c r="I16" s="121" t="s">
        <v>25</v>
      </c>
      <c r="J16" s="112" t="s">
        <v>26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12" t="s">
        <v>27</v>
      </c>
      <c r="F17" s="36"/>
      <c r="G17" s="36"/>
      <c r="H17" s="36"/>
      <c r="I17" s="121" t="s">
        <v>28</v>
      </c>
      <c r="J17" s="112" t="s">
        <v>29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21" t="s">
        <v>30</v>
      </c>
      <c r="E19" s="36"/>
      <c r="F19" s="36"/>
      <c r="G19" s="36"/>
      <c r="H19" s="36"/>
      <c r="I19" s="121" t="s">
        <v>25</v>
      </c>
      <c r="J19" s="32" t="str">
        <f>'Rekapitulace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35" t="str">
        <f>'Rekapitulace stavby'!E14</f>
        <v>Vyplň údaj</v>
      </c>
      <c r="F20" s="336"/>
      <c r="G20" s="336"/>
      <c r="H20" s="336"/>
      <c r="I20" s="121" t="s">
        <v>28</v>
      </c>
      <c r="J20" s="32" t="str">
        <f>'Rekapitulace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21" t="s">
        <v>32</v>
      </c>
      <c r="E22" s="36"/>
      <c r="F22" s="36"/>
      <c r="G22" s="36"/>
      <c r="H22" s="36"/>
      <c r="I22" s="121" t="s">
        <v>25</v>
      </c>
      <c r="J22" s="112" t="s">
        <v>33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12" t="s">
        <v>34</v>
      </c>
      <c r="F23" s="36"/>
      <c r="G23" s="36"/>
      <c r="H23" s="36"/>
      <c r="I23" s="121" t="s">
        <v>28</v>
      </c>
      <c r="J23" s="112" t="s">
        <v>35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21" t="s">
        <v>37</v>
      </c>
      <c r="E25" s="36"/>
      <c r="F25" s="36"/>
      <c r="G25" s="36"/>
      <c r="H25" s="36"/>
      <c r="I25" s="121" t="s">
        <v>25</v>
      </c>
      <c r="J25" s="112" t="str">
        <f>IF('Rekapitulace stavby'!AN19="","",'Rekapitulace stavby'!AN19)</f>
        <v/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12" t="str">
        <f>IF('Rekapitulace stavby'!E20="","",'Rekapitulace stavby'!E20)</f>
        <v xml:space="preserve"> </v>
      </c>
      <c r="F26" s="36"/>
      <c r="G26" s="36"/>
      <c r="H26" s="36"/>
      <c r="I26" s="121" t="s">
        <v>28</v>
      </c>
      <c r="J26" s="112" t="str">
        <f>IF('Rekapitulace stavby'!AN20="","",'Rekapitulace stavby'!AN20)</f>
        <v/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21" t="s">
        <v>39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4.4" customHeight="1">
      <c r="A29" s="123"/>
      <c r="B29" s="124"/>
      <c r="C29" s="123"/>
      <c r="D29" s="123"/>
      <c r="E29" s="337" t="s">
        <v>1</v>
      </c>
      <c r="F29" s="337"/>
      <c r="G29" s="337"/>
      <c r="H29" s="337"/>
      <c r="I29" s="123"/>
      <c r="J29" s="123"/>
      <c r="K29" s="123"/>
      <c r="L29" s="125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</row>
    <row r="30" spans="1:31" s="2" customFormat="1" ht="6.9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26"/>
      <c r="E31" s="126"/>
      <c r="F31" s="126"/>
      <c r="G31" s="126"/>
      <c r="H31" s="126"/>
      <c r="I31" s="126"/>
      <c r="J31" s="126"/>
      <c r="K31" s="12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7" t="s">
        <v>40</v>
      </c>
      <c r="E32" s="36"/>
      <c r="F32" s="36"/>
      <c r="G32" s="36"/>
      <c r="H32" s="36"/>
      <c r="I32" s="36"/>
      <c r="J32" s="128">
        <f>ROUND(J123,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" customHeight="1">
      <c r="A33" s="36"/>
      <c r="B33" s="41"/>
      <c r="C33" s="36"/>
      <c r="D33" s="126"/>
      <c r="E33" s="126"/>
      <c r="F33" s="126"/>
      <c r="G33" s="126"/>
      <c r="H33" s="126"/>
      <c r="I33" s="126"/>
      <c r="J33" s="126"/>
      <c r="K33" s="12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36"/>
      <c r="F34" s="129" t="s">
        <v>42</v>
      </c>
      <c r="G34" s="36"/>
      <c r="H34" s="36"/>
      <c r="I34" s="129" t="s">
        <v>41</v>
      </c>
      <c r="J34" s="129" t="s">
        <v>43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customHeight="1">
      <c r="A35" s="36"/>
      <c r="B35" s="41"/>
      <c r="C35" s="36"/>
      <c r="D35" s="130" t="s">
        <v>44</v>
      </c>
      <c r="E35" s="121" t="s">
        <v>45</v>
      </c>
      <c r="F35" s="131">
        <f>ROUND((SUM(BE123:BE133)),  2)</f>
        <v>0</v>
      </c>
      <c r="G35" s="36"/>
      <c r="H35" s="36"/>
      <c r="I35" s="132">
        <v>0.21</v>
      </c>
      <c r="J35" s="131">
        <f>ROUND(((SUM(BE123:BE133))*I35), 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customHeight="1">
      <c r="A36" s="36"/>
      <c r="B36" s="41"/>
      <c r="C36" s="36"/>
      <c r="D36" s="36"/>
      <c r="E36" s="121" t="s">
        <v>46</v>
      </c>
      <c r="F36" s="131">
        <f>ROUND((SUM(BF123:BF133)),  2)</f>
        <v>0</v>
      </c>
      <c r="G36" s="36"/>
      <c r="H36" s="36"/>
      <c r="I36" s="132">
        <v>0.15</v>
      </c>
      <c r="J36" s="131">
        <f>ROUND(((SUM(BF123:BF133))*I36), 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21" t="s">
        <v>47</v>
      </c>
      <c r="F37" s="131">
        <f>ROUND((SUM(BG123:BG133)),  2)</f>
        <v>0</v>
      </c>
      <c r="G37" s="36"/>
      <c r="H37" s="36"/>
      <c r="I37" s="132">
        <v>0.21</v>
      </c>
      <c r="J37" s="131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" hidden="1" customHeight="1">
      <c r="A38" s="36"/>
      <c r="B38" s="41"/>
      <c r="C38" s="36"/>
      <c r="D38" s="36"/>
      <c r="E38" s="121" t="s">
        <v>48</v>
      </c>
      <c r="F38" s="131">
        <f>ROUND((SUM(BH123:BH133)),  2)</f>
        <v>0</v>
      </c>
      <c r="G38" s="36"/>
      <c r="H38" s="36"/>
      <c r="I38" s="132">
        <v>0.15</v>
      </c>
      <c r="J38" s="131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" hidden="1" customHeight="1">
      <c r="A39" s="36"/>
      <c r="B39" s="41"/>
      <c r="C39" s="36"/>
      <c r="D39" s="36"/>
      <c r="E39" s="121" t="s">
        <v>49</v>
      </c>
      <c r="F39" s="131">
        <f>ROUND((SUM(BI123:BI133)),  2)</f>
        <v>0</v>
      </c>
      <c r="G39" s="36"/>
      <c r="H39" s="36"/>
      <c r="I39" s="132">
        <v>0</v>
      </c>
      <c r="J39" s="131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33"/>
      <c r="D41" s="134" t="s">
        <v>50</v>
      </c>
      <c r="E41" s="135"/>
      <c r="F41" s="135"/>
      <c r="G41" s="136" t="s">
        <v>51</v>
      </c>
      <c r="H41" s="137" t="s">
        <v>52</v>
      </c>
      <c r="I41" s="135"/>
      <c r="J41" s="138">
        <f>SUM(J32:J39)</f>
        <v>0</v>
      </c>
      <c r="K41" s="139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" customHeight="1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1" customFormat="1" ht="14.4" customHeight="1">
      <c r="B43" s="22"/>
      <c r="L43" s="22"/>
    </row>
    <row r="44" spans="1:31" s="1" customFormat="1" ht="14.4" customHeight="1">
      <c r="B44" s="22"/>
      <c r="L44" s="22"/>
    </row>
    <row r="45" spans="1:31" s="1" customFormat="1" ht="14.4" customHeight="1">
      <c r="B45" s="22"/>
      <c r="L45" s="22"/>
    </row>
    <row r="46" spans="1:31" s="1" customFormat="1" ht="14.4" customHeight="1">
      <c r="B46" s="22"/>
      <c r="L46" s="22"/>
    </row>
    <row r="47" spans="1:31" s="1" customFormat="1" ht="14.4" customHeight="1">
      <c r="B47" s="22"/>
      <c r="L47" s="22"/>
    </row>
    <row r="48" spans="1:31" s="1" customFormat="1" ht="14.4" customHeight="1">
      <c r="B48" s="22"/>
      <c r="L48" s="22"/>
    </row>
    <row r="49" spans="1:31" s="1" customFormat="1" ht="14.4" customHeight="1">
      <c r="B49" s="22"/>
      <c r="L49" s="22"/>
    </row>
    <row r="50" spans="1:31" s="2" customFormat="1" ht="14.4" customHeight="1">
      <c r="B50" s="53"/>
      <c r="D50" s="140" t="s">
        <v>53</v>
      </c>
      <c r="E50" s="141"/>
      <c r="F50" s="141"/>
      <c r="G50" s="140" t="s">
        <v>54</v>
      </c>
      <c r="H50" s="141"/>
      <c r="I50" s="141"/>
      <c r="J50" s="141"/>
      <c r="K50" s="141"/>
      <c r="L50" s="53"/>
    </row>
    <row r="51" spans="1:31" ht="10.199999999999999">
      <c r="B51" s="22"/>
      <c r="L51" s="22"/>
    </row>
    <row r="52" spans="1:31" ht="10.199999999999999">
      <c r="B52" s="22"/>
      <c r="L52" s="22"/>
    </row>
    <row r="53" spans="1:31" ht="10.199999999999999">
      <c r="B53" s="22"/>
      <c r="L53" s="22"/>
    </row>
    <row r="54" spans="1:31" ht="10.199999999999999">
      <c r="B54" s="22"/>
      <c r="L54" s="22"/>
    </row>
    <row r="55" spans="1:31" ht="10.199999999999999">
      <c r="B55" s="22"/>
      <c r="L55" s="22"/>
    </row>
    <row r="56" spans="1:31" ht="10.199999999999999">
      <c r="B56" s="22"/>
      <c r="L56" s="22"/>
    </row>
    <row r="57" spans="1:31" ht="10.199999999999999">
      <c r="B57" s="22"/>
      <c r="L57" s="22"/>
    </row>
    <row r="58" spans="1:31" ht="10.199999999999999">
      <c r="B58" s="22"/>
      <c r="L58" s="22"/>
    </row>
    <row r="59" spans="1:31" ht="10.199999999999999">
      <c r="B59" s="22"/>
      <c r="L59" s="22"/>
    </row>
    <row r="60" spans="1:31" ht="10.199999999999999">
      <c r="B60" s="22"/>
      <c r="L60" s="22"/>
    </row>
    <row r="61" spans="1:31" s="2" customFormat="1" ht="13.2">
      <c r="A61" s="36"/>
      <c r="B61" s="41"/>
      <c r="C61" s="36"/>
      <c r="D61" s="142" t="s">
        <v>55</v>
      </c>
      <c r="E61" s="143"/>
      <c r="F61" s="144" t="s">
        <v>56</v>
      </c>
      <c r="G61" s="142" t="s">
        <v>55</v>
      </c>
      <c r="H61" s="143"/>
      <c r="I61" s="143"/>
      <c r="J61" s="145" t="s">
        <v>56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0.199999999999999">
      <c r="B62" s="22"/>
      <c r="L62" s="22"/>
    </row>
    <row r="63" spans="1:31" ht="10.199999999999999">
      <c r="B63" s="22"/>
      <c r="L63" s="22"/>
    </row>
    <row r="64" spans="1:31" ht="10.199999999999999">
      <c r="B64" s="22"/>
      <c r="L64" s="22"/>
    </row>
    <row r="65" spans="1:31" s="2" customFormat="1" ht="13.2">
      <c r="A65" s="36"/>
      <c r="B65" s="41"/>
      <c r="C65" s="36"/>
      <c r="D65" s="140" t="s">
        <v>57</v>
      </c>
      <c r="E65" s="146"/>
      <c r="F65" s="146"/>
      <c r="G65" s="140" t="s">
        <v>58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0.199999999999999">
      <c r="B66" s="22"/>
      <c r="L66" s="22"/>
    </row>
    <row r="67" spans="1:31" ht="10.199999999999999">
      <c r="B67" s="22"/>
      <c r="L67" s="22"/>
    </row>
    <row r="68" spans="1:31" ht="10.199999999999999">
      <c r="B68" s="22"/>
      <c r="L68" s="22"/>
    </row>
    <row r="69" spans="1:31" ht="10.199999999999999">
      <c r="B69" s="22"/>
      <c r="L69" s="22"/>
    </row>
    <row r="70" spans="1:31" ht="10.199999999999999">
      <c r="B70" s="22"/>
      <c r="L70" s="22"/>
    </row>
    <row r="71" spans="1:31" ht="10.199999999999999">
      <c r="B71" s="22"/>
      <c r="L71" s="22"/>
    </row>
    <row r="72" spans="1:31" ht="10.199999999999999">
      <c r="B72" s="22"/>
      <c r="L72" s="22"/>
    </row>
    <row r="73" spans="1:31" ht="10.199999999999999">
      <c r="B73" s="22"/>
      <c r="L73" s="22"/>
    </row>
    <row r="74" spans="1:31" ht="10.199999999999999">
      <c r="B74" s="22"/>
      <c r="L74" s="22"/>
    </row>
    <row r="75" spans="1:31" ht="10.199999999999999">
      <c r="B75" s="22"/>
      <c r="L75" s="22"/>
    </row>
    <row r="76" spans="1:31" s="2" customFormat="1" ht="13.2">
      <c r="A76" s="36"/>
      <c r="B76" s="41"/>
      <c r="C76" s="36"/>
      <c r="D76" s="142" t="s">
        <v>55</v>
      </c>
      <c r="E76" s="143"/>
      <c r="F76" s="144" t="s">
        <v>56</v>
      </c>
      <c r="G76" s="142" t="s">
        <v>55</v>
      </c>
      <c r="H76" s="143"/>
      <c r="I76" s="143"/>
      <c r="J76" s="145" t="s">
        <v>56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" customHeight="1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" customHeight="1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" customHeight="1">
      <c r="A82" s="36"/>
      <c r="B82" s="37"/>
      <c r="C82" s="25" t="s">
        <v>135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>
      <c r="A84" s="36"/>
      <c r="B84" s="37"/>
      <c r="C84" s="31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27" customHeight="1">
      <c r="A85" s="36"/>
      <c r="B85" s="37"/>
      <c r="C85" s="38"/>
      <c r="D85" s="38"/>
      <c r="E85" s="338" t="str">
        <f>E7</f>
        <v>Rekonstrukce stávajících garáží v suterénních, přízemních a dvorních prostorech objektů Vinohradská</v>
      </c>
      <c r="F85" s="339"/>
      <c r="G85" s="339"/>
      <c r="H85" s="339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>
      <c r="B86" s="23"/>
      <c r="C86" s="31" t="s">
        <v>132</v>
      </c>
      <c r="D86" s="24"/>
      <c r="E86" s="24"/>
      <c r="F86" s="24"/>
      <c r="G86" s="24"/>
      <c r="H86" s="24"/>
      <c r="I86" s="24"/>
      <c r="J86" s="24"/>
      <c r="K86" s="24"/>
      <c r="L86" s="22"/>
    </row>
    <row r="87" spans="1:31" s="2" customFormat="1" ht="14.4" customHeight="1">
      <c r="A87" s="36"/>
      <c r="B87" s="37"/>
      <c r="C87" s="38"/>
      <c r="D87" s="38"/>
      <c r="E87" s="338" t="s">
        <v>2017</v>
      </c>
      <c r="F87" s="340"/>
      <c r="G87" s="340"/>
      <c r="H87" s="340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>
      <c r="A88" s="36"/>
      <c r="B88" s="37"/>
      <c r="C88" s="31" t="s">
        <v>2018</v>
      </c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5.6" customHeight="1">
      <c r="A89" s="36"/>
      <c r="B89" s="37"/>
      <c r="C89" s="38"/>
      <c r="D89" s="38"/>
      <c r="E89" s="291" t="str">
        <f>E11</f>
        <v>D.1.4.08 - Polostabilní hasicí zařízení</v>
      </c>
      <c r="F89" s="340"/>
      <c r="G89" s="340"/>
      <c r="H89" s="340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1" t="s">
        <v>20</v>
      </c>
      <c r="D91" s="38"/>
      <c r="E91" s="38"/>
      <c r="F91" s="29" t="str">
        <f>F14</f>
        <v>Vinohradská 114/1756, 116/1755, Praha3</v>
      </c>
      <c r="G91" s="38"/>
      <c r="H91" s="38"/>
      <c r="I91" s="31" t="s">
        <v>22</v>
      </c>
      <c r="J91" s="68" t="str">
        <f>IF(J14="","",J14)</f>
        <v>15. 4. 2022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40.799999999999997" customHeight="1">
      <c r="A93" s="36"/>
      <c r="B93" s="37"/>
      <c r="C93" s="31" t="s">
        <v>24</v>
      </c>
      <c r="D93" s="38"/>
      <c r="E93" s="38"/>
      <c r="F93" s="29" t="str">
        <f>E17</f>
        <v>Městská část Praha 3, Havlíčkovo nám.9/700, Praha3</v>
      </c>
      <c r="G93" s="38"/>
      <c r="H93" s="38"/>
      <c r="I93" s="31" t="s">
        <v>32</v>
      </c>
      <c r="J93" s="34" t="str">
        <f>E23</f>
        <v>Contractis, s.r.o., Moulíkova 3286/1b, Praha 5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6" customHeight="1">
      <c r="A94" s="36"/>
      <c r="B94" s="37"/>
      <c r="C94" s="31" t="s">
        <v>30</v>
      </c>
      <c r="D94" s="38"/>
      <c r="E94" s="38"/>
      <c r="F94" s="29" t="str">
        <f>IF(E20="","",E20)</f>
        <v>Vyplň údaj</v>
      </c>
      <c r="G94" s="38"/>
      <c r="H94" s="38"/>
      <c r="I94" s="31" t="s">
        <v>37</v>
      </c>
      <c r="J94" s="34" t="str">
        <f>E26</f>
        <v xml:space="preserve"> </v>
      </c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29.25" customHeight="1">
      <c r="A96" s="36"/>
      <c r="B96" s="37"/>
      <c r="C96" s="151" t="s">
        <v>136</v>
      </c>
      <c r="D96" s="152"/>
      <c r="E96" s="152"/>
      <c r="F96" s="152"/>
      <c r="G96" s="152"/>
      <c r="H96" s="152"/>
      <c r="I96" s="152"/>
      <c r="J96" s="153" t="s">
        <v>137</v>
      </c>
      <c r="K96" s="152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47" s="2" customFormat="1" ht="10.35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47" s="2" customFormat="1" ht="22.8" customHeight="1">
      <c r="A98" s="36"/>
      <c r="B98" s="37"/>
      <c r="C98" s="154" t="s">
        <v>138</v>
      </c>
      <c r="D98" s="38"/>
      <c r="E98" s="38"/>
      <c r="F98" s="38"/>
      <c r="G98" s="38"/>
      <c r="H98" s="38"/>
      <c r="I98" s="38"/>
      <c r="J98" s="86">
        <f>J123</f>
        <v>0</v>
      </c>
      <c r="K98" s="38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9" t="s">
        <v>139</v>
      </c>
    </row>
    <row r="99" spans="1:47" s="9" customFormat="1" ht="24.9" customHeight="1">
      <c r="B99" s="155"/>
      <c r="C99" s="156"/>
      <c r="D99" s="157" t="s">
        <v>146</v>
      </c>
      <c r="E99" s="158"/>
      <c r="F99" s="158"/>
      <c r="G99" s="158"/>
      <c r="H99" s="158"/>
      <c r="I99" s="158"/>
      <c r="J99" s="159">
        <f>J124</f>
        <v>0</v>
      </c>
      <c r="K99" s="156"/>
      <c r="L99" s="160"/>
    </row>
    <row r="100" spans="1:47" s="10" customFormat="1" ht="19.95" customHeight="1">
      <c r="B100" s="161"/>
      <c r="C100" s="106"/>
      <c r="D100" s="162" t="s">
        <v>2852</v>
      </c>
      <c r="E100" s="163"/>
      <c r="F100" s="163"/>
      <c r="G100" s="163"/>
      <c r="H100" s="163"/>
      <c r="I100" s="163"/>
      <c r="J100" s="164">
        <f>J125</f>
        <v>0</v>
      </c>
      <c r="K100" s="106"/>
      <c r="L100" s="165"/>
    </row>
    <row r="101" spans="1:47" s="10" customFormat="1" ht="19.95" customHeight="1">
      <c r="B101" s="161"/>
      <c r="C101" s="106"/>
      <c r="D101" s="162" t="s">
        <v>2853</v>
      </c>
      <c r="E101" s="163"/>
      <c r="F101" s="163"/>
      <c r="G101" s="163"/>
      <c r="H101" s="163"/>
      <c r="I101" s="163"/>
      <c r="J101" s="164">
        <f>J131</f>
        <v>0</v>
      </c>
      <c r="K101" s="106"/>
      <c r="L101" s="165"/>
    </row>
    <row r="102" spans="1:47" s="2" customFormat="1" ht="21.75" customHeight="1">
      <c r="A102" s="36"/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53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pans="1:47" s="2" customFormat="1" ht="6.9" customHeight="1">
      <c r="A103" s="36"/>
      <c r="B103" s="56"/>
      <c r="C103" s="57"/>
      <c r="D103" s="57"/>
      <c r="E103" s="57"/>
      <c r="F103" s="57"/>
      <c r="G103" s="57"/>
      <c r="H103" s="57"/>
      <c r="I103" s="57"/>
      <c r="J103" s="57"/>
      <c r="K103" s="57"/>
      <c r="L103" s="53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7" spans="1:47" s="2" customFormat="1" ht="6.9" customHeight="1">
      <c r="A107" s="36"/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47" s="2" customFormat="1" ht="24.9" customHeight="1">
      <c r="A108" s="36"/>
      <c r="B108" s="37"/>
      <c r="C108" s="25" t="s">
        <v>149</v>
      </c>
      <c r="D108" s="38"/>
      <c r="E108" s="38"/>
      <c r="F108" s="38"/>
      <c r="G108" s="38"/>
      <c r="H108" s="38"/>
      <c r="I108" s="38"/>
      <c r="J108" s="38"/>
      <c r="K108" s="38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47" s="2" customFormat="1" ht="6.9" customHeight="1">
      <c r="A109" s="36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47" s="2" customFormat="1" ht="12" customHeight="1">
      <c r="A110" s="36"/>
      <c r="B110" s="37"/>
      <c r="C110" s="31" t="s">
        <v>16</v>
      </c>
      <c r="D110" s="38"/>
      <c r="E110" s="38"/>
      <c r="F110" s="38"/>
      <c r="G110" s="38"/>
      <c r="H110" s="38"/>
      <c r="I110" s="38"/>
      <c r="J110" s="38"/>
      <c r="K110" s="38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47" s="2" customFormat="1" ht="27" customHeight="1">
      <c r="A111" s="36"/>
      <c r="B111" s="37"/>
      <c r="C111" s="38"/>
      <c r="D111" s="38"/>
      <c r="E111" s="338" t="str">
        <f>E7</f>
        <v>Rekonstrukce stávajících garáží v suterénních, přízemních a dvorních prostorech objektů Vinohradská</v>
      </c>
      <c r="F111" s="339"/>
      <c r="G111" s="339"/>
      <c r="H111" s="339"/>
      <c r="I111" s="38"/>
      <c r="J111" s="38"/>
      <c r="K111" s="38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47" s="1" customFormat="1" ht="12" customHeight="1">
      <c r="B112" s="23"/>
      <c r="C112" s="31" t="s">
        <v>132</v>
      </c>
      <c r="D112" s="24"/>
      <c r="E112" s="24"/>
      <c r="F112" s="24"/>
      <c r="G112" s="24"/>
      <c r="H112" s="24"/>
      <c r="I112" s="24"/>
      <c r="J112" s="24"/>
      <c r="K112" s="24"/>
      <c r="L112" s="22"/>
    </row>
    <row r="113" spans="1:65" s="2" customFormat="1" ht="14.4" customHeight="1">
      <c r="A113" s="36"/>
      <c r="B113" s="37"/>
      <c r="C113" s="38"/>
      <c r="D113" s="38"/>
      <c r="E113" s="338" t="s">
        <v>2017</v>
      </c>
      <c r="F113" s="340"/>
      <c r="G113" s="340"/>
      <c r="H113" s="340"/>
      <c r="I113" s="38"/>
      <c r="J113" s="38"/>
      <c r="K113" s="38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65" s="2" customFormat="1" ht="12" customHeight="1">
      <c r="A114" s="36"/>
      <c r="B114" s="37"/>
      <c r="C114" s="31" t="s">
        <v>2018</v>
      </c>
      <c r="D114" s="38"/>
      <c r="E114" s="38"/>
      <c r="F114" s="38"/>
      <c r="G114" s="38"/>
      <c r="H114" s="38"/>
      <c r="I114" s="38"/>
      <c r="J114" s="38"/>
      <c r="K114" s="38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65" s="2" customFormat="1" ht="15.6" customHeight="1">
      <c r="A115" s="36"/>
      <c r="B115" s="37"/>
      <c r="C115" s="38"/>
      <c r="D115" s="38"/>
      <c r="E115" s="291" t="str">
        <f>E11</f>
        <v>D.1.4.08 - Polostabilní hasicí zařízení</v>
      </c>
      <c r="F115" s="340"/>
      <c r="G115" s="340"/>
      <c r="H115" s="340"/>
      <c r="I115" s="38"/>
      <c r="J115" s="38"/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6.9" customHeight="1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12" customHeight="1">
      <c r="A117" s="36"/>
      <c r="B117" s="37"/>
      <c r="C117" s="31" t="s">
        <v>20</v>
      </c>
      <c r="D117" s="38"/>
      <c r="E117" s="38"/>
      <c r="F117" s="29" t="str">
        <f>F14</f>
        <v>Vinohradská 114/1756, 116/1755, Praha3</v>
      </c>
      <c r="G117" s="38"/>
      <c r="H117" s="38"/>
      <c r="I117" s="31" t="s">
        <v>22</v>
      </c>
      <c r="J117" s="68" t="str">
        <f>IF(J14="","",J14)</f>
        <v>15. 4. 2022</v>
      </c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6.9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5" s="2" customFormat="1" ht="40.799999999999997" customHeight="1">
      <c r="A119" s="36"/>
      <c r="B119" s="37"/>
      <c r="C119" s="31" t="s">
        <v>24</v>
      </c>
      <c r="D119" s="38"/>
      <c r="E119" s="38"/>
      <c r="F119" s="29" t="str">
        <f>E17</f>
        <v>Městská část Praha 3, Havlíčkovo nám.9/700, Praha3</v>
      </c>
      <c r="G119" s="38"/>
      <c r="H119" s="38"/>
      <c r="I119" s="31" t="s">
        <v>32</v>
      </c>
      <c r="J119" s="34" t="str">
        <f>E23</f>
        <v>Contractis, s.r.o., Moulíkova 3286/1b, Praha 5</v>
      </c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5" s="2" customFormat="1" ht="15.6" customHeight="1">
      <c r="A120" s="36"/>
      <c r="B120" s="37"/>
      <c r="C120" s="31" t="s">
        <v>30</v>
      </c>
      <c r="D120" s="38"/>
      <c r="E120" s="38"/>
      <c r="F120" s="29" t="str">
        <f>IF(E20="","",E20)</f>
        <v>Vyplň údaj</v>
      </c>
      <c r="G120" s="38"/>
      <c r="H120" s="38"/>
      <c r="I120" s="31" t="s">
        <v>37</v>
      </c>
      <c r="J120" s="34" t="str">
        <f>E26</f>
        <v xml:space="preserve"> </v>
      </c>
      <c r="K120" s="38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65" s="2" customFormat="1" ht="10.35" customHeight="1">
      <c r="A121" s="36"/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65" s="11" customFormat="1" ht="29.25" customHeight="1">
      <c r="A122" s="166"/>
      <c r="B122" s="167"/>
      <c r="C122" s="168" t="s">
        <v>150</v>
      </c>
      <c r="D122" s="169" t="s">
        <v>65</v>
      </c>
      <c r="E122" s="169" t="s">
        <v>61</v>
      </c>
      <c r="F122" s="169" t="s">
        <v>62</v>
      </c>
      <c r="G122" s="169" t="s">
        <v>151</v>
      </c>
      <c r="H122" s="169" t="s">
        <v>152</v>
      </c>
      <c r="I122" s="169" t="s">
        <v>153</v>
      </c>
      <c r="J122" s="169" t="s">
        <v>137</v>
      </c>
      <c r="K122" s="170" t="s">
        <v>154</v>
      </c>
      <c r="L122" s="171"/>
      <c r="M122" s="77" t="s">
        <v>1</v>
      </c>
      <c r="N122" s="78" t="s">
        <v>44</v>
      </c>
      <c r="O122" s="78" t="s">
        <v>155</v>
      </c>
      <c r="P122" s="78" t="s">
        <v>156</v>
      </c>
      <c r="Q122" s="78" t="s">
        <v>157</v>
      </c>
      <c r="R122" s="78" t="s">
        <v>158</v>
      </c>
      <c r="S122" s="78" t="s">
        <v>159</v>
      </c>
      <c r="T122" s="79" t="s">
        <v>160</v>
      </c>
      <c r="U122" s="166"/>
      <c r="V122" s="166"/>
      <c r="W122" s="166"/>
      <c r="X122" s="166"/>
      <c r="Y122" s="166"/>
      <c r="Z122" s="166"/>
      <c r="AA122" s="166"/>
      <c r="AB122" s="166"/>
      <c r="AC122" s="166"/>
      <c r="AD122" s="166"/>
      <c r="AE122" s="166"/>
    </row>
    <row r="123" spans="1:65" s="2" customFormat="1" ht="22.8" customHeight="1">
      <c r="A123" s="36"/>
      <c r="B123" s="37"/>
      <c r="C123" s="84" t="s">
        <v>161</v>
      </c>
      <c r="D123" s="38"/>
      <c r="E123" s="38"/>
      <c r="F123" s="38"/>
      <c r="G123" s="38"/>
      <c r="H123" s="38"/>
      <c r="I123" s="38"/>
      <c r="J123" s="172">
        <f>BK123</f>
        <v>0</v>
      </c>
      <c r="K123" s="38"/>
      <c r="L123" s="41"/>
      <c r="M123" s="80"/>
      <c r="N123" s="173"/>
      <c r="O123" s="81"/>
      <c r="P123" s="174">
        <f>P124</f>
        <v>0</v>
      </c>
      <c r="Q123" s="81"/>
      <c r="R123" s="174">
        <f>R124</f>
        <v>2.3496899999999998</v>
      </c>
      <c r="S123" s="81"/>
      <c r="T123" s="175">
        <f>T124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79</v>
      </c>
      <c r="AU123" s="19" t="s">
        <v>139</v>
      </c>
      <c r="BK123" s="176">
        <f>BK124</f>
        <v>0</v>
      </c>
    </row>
    <row r="124" spans="1:65" s="12" customFormat="1" ht="25.95" customHeight="1">
      <c r="B124" s="177"/>
      <c r="C124" s="178"/>
      <c r="D124" s="179" t="s">
        <v>79</v>
      </c>
      <c r="E124" s="180" t="s">
        <v>533</v>
      </c>
      <c r="F124" s="180" t="s">
        <v>534</v>
      </c>
      <c r="G124" s="178"/>
      <c r="H124" s="178"/>
      <c r="I124" s="181"/>
      <c r="J124" s="182">
        <f>BK124</f>
        <v>0</v>
      </c>
      <c r="K124" s="178"/>
      <c r="L124" s="183"/>
      <c r="M124" s="184"/>
      <c r="N124" s="185"/>
      <c r="O124" s="185"/>
      <c r="P124" s="186">
        <f>P125+P131</f>
        <v>0</v>
      </c>
      <c r="Q124" s="185"/>
      <c r="R124" s="186">
        <f>R125+R131</f>
        <v>2.3496899999999998</v>
      </c>
      <c r="S124" s="185"/>
      <c r="T124" s="187">
        <f>T125+T131</f>
        <v>0</v>
      </c>
      <c r="AR124" s="188" t="s">
        <v>90</v>
      </c>
      <c r="AT124" s="189" t="s">
        <v>79</v>
      </c>
      <c r="AU124" s="189" t="s">
        <v>80</v>
      </c>
      <c r="AY124" s="188" t="s">
        <v>164</v>
      </c>
      <c r="BK124" s="190">
        <f>BK125+BK131</f>
        <v>0</v>
      </c>
    </row>
    <row r="125" spans="1:65" s="12" customFormat="1" ht="22.8" customHeight="1">
      <c r="B125" s="177"/>
      <c r="C125" s="178"/>
      <c r="D125" s="179" t="s">
        <v>79</v>
      </c>
      <c r="E125" s="191" t="s">
        <v>2854</v>
      </c>
      <c r="F125" s="191" t="s">
        <v>2855</v>
      </c>
      <c r="G125" s="178"/>
      <c r="H125" s="178"/>
      <c r="I125" s="181"/>
      <c r="J125" s="192">
        <f>BK125</f>
        <v>0</v>
      </c>
      <c r="K125" s="178"/>
      <c r="L125" s="183"/>
      <c r="M125" s="184"/>
      <c r="N125" s="185"/>
      <c r="O125" s="185"/>
      <c r="P125" s="186">
        <f>SUM(P126:P130)</f>
        <v>0</v>
      </c>
      <c r="Q125" s="185"/>
      <c r="R125" s="186">
        <f>SUM(R126:R130)</f>
        <v>2.3446799999999999</v>
      </c>
      <c r="S125" s="185"/>
      <c r="T125" s="187">
        <f>SUM(T126:T130)</f>
        <v>0</v>
      </c>
      <c r="AR125" s="188" t="s">
        <v>90</v>
      </c>
      <c r="AT125" s="189" t="s">
        <v>79</v>
      </c>
      <c r="AU125" s="189" t="s">
        <v>88</v>
      </c>
      <c r="AY125" s="188" t="s">
        <v>164</v>
      </c>
      <c r="BK125" s="190">
        <f>SUM(BK126:BK130)</f>
        <v>0</v>
      </c>
    </row>
    <row r="126" spans="1:65" s="2" customFormat="1" ht="34.799999999999997" customHeight="1">
      <c r="A126" s="36"/>
      <c r="B126" s="37"/>
      <c r="C126" s="193" t="s">
        <v>88</v>
      </c>
      <c r="D126" s="193" t="s">
        <v>166</v>
      </c>
      <c r="E126" s="194" t="s">
        <v>2856</v>
      </c>
      <c r="F126" s="195" t="s">
        <v>2857</v>
      </c>
      <c r="G126" s="196" t="s">
        <v>325</v>
      </c>
      <c r="H126" s="197">
        <v>287</v>
      </c>
      <c r="I126" s="198"/>
      <c r="J126" s="199">
        <f>ROUND(I126*H126,2)</f>
        <v>0</v>
      </c>
      <c r="K126" s="195" t="s">
        <v>1</v>
      </c>
      <c r="L126" s="41"/>
      <c r="M126" s="200" t="s">
        <v>1</v>
      </c>
      <c r="N126" s="201" t="s">
        <v>45</v>
      </c>
      <c r="O126" s="73"/>
      <c r="P126" s="202">
        <f>O126*H126</f>
        <v>0</v>
      </c>
      <c r="Q126" s="202">
        <v>1.67E-3</v>
      </c>
      <c r="R126" s="202">
        <f>Q126*H126</f>
        <v>0.47928999999999999</v>
      </c>
      <c r="S126" s="202">
        <v>0</v>
      </c>
      <c r="T126" s="203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04" t="s">
        <v>270</v>
      </c>
      <c r="AT126" s="204" t="s">
        <v>166</v>
      </c>
      <c r="AU126" s="204" t="s">
        <v>90</v>
      </c>
      <c r="AY126" s="19" t="s">
        <v>164</v>
      </c>
      <c r="BE126" s="205">
        <f>IF(N126="základní",J126,0)</f>
        <v>0</v>
      </c>
      <c r="BF126" s="205">
        <f>IF(N126="snížená",J126,0)</f>
        <v>0</v>
      </c>
      <c r="BG126" s="205">
        <f>IF(N126="zákl. přenesená",J126,0)</f>
        <v>0</v>
      </c>
      <c r="BH126" s="205">
        <f>IF(N126="sníž. přenesená",J126,0)</f>
        <v>0</v>
      </c>
      <c r="BI126" s="205">
        <f>IF(N126="nulová",J126,0)</f>
        <v>0</v>
      </c>
      <c r="BJ126" s="19" t="s">
        <v>88</v>
      </c>
      <c r="BK126" s="205">
        <f>ROUND(I126*H126,2)</f>
        <v>0</v>
      </c>
      <c r="BL126" s="19" t="s">
        <v>270</v>
      </c>
      <c r="BM126" s="204" t="s">
        <v>2858</v>
      </c>
    </row>
    <row r="127" spans="1:65" s="2" customFormat="1" ht="30" customHeight="1">
      <c r="A127" s="36"/>
      <c r="B127" s="37"/>
      <c r="C127" s="193" t="s">
        <v>90</v>
      </c>
      <c r="D127" s="193" t="s">
        <v>166</v>
      </c>
      <c r="E127" s="194" t="s">
        <v>2859</v>
      </c>
      <c r="F127" s="195" t="s">
        <v>2860</v>
      </c>
      <c r="G127" s="196" t="s">
        <v>335</v>
      </c>
      <c r="H127" s="197">
        <v>843</v>
      </c>
      <c r="I127" s="198"/>
      <c r="J127" s="199">
        <f>ROUND(I127*H127,2)</f>
        <v>0</v>
      </c>
      <c r="K127" s="195" t="s">
        <v>1</v>
      </c>
      <c r="L127" s="41"/>
      <c r="M127" s="200" t="s">
        <v>1</v>
      </c>
      <c r="N127" s="201" t="s">
        <v>45</v>
      </c>
      <c r="O127" s="73"/>
      <c r="P127" s="202">
        <f>O127*H127</f>
        <v>0</v>
      </c>
      <c r="Q127" s="202">
        <v>1.67E-3</v>
      </c>
      <c r="R127" s="202">
        <f>Q127*H127</f>
        <v>1.40781</v>
      </c>
      <c r="S127" s="202">
        <v>0</v>
      </c>
      <c r="T127" s="203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04" t="s">
        <v>270</v>
      </c>
      <c r="AT127" s="204" t="s">
        <v>166</v>
      </c>
      <c r="AU127" s="204" t="s">
        <v>90</v>
      </c>
      <c r="AY127" s="19" t="s">
        <v>164</v>
      </c>
      <c r="BE127" s="205">
        <f>IF(N127="základní",J127,0)</f>
        <v>0</v>
      </c>
      <c r="BF127" s="205">
        <f>IF(N127="snížená",J127,0)</f>
        <v>0</v>
      </c>
      <c r="BG127" s="205">
        <f>IF(N127="zákl. přenesená",J127,0)</f>
        <v>0</v>
      </c>
      <c r="BH127" s="205">
        <f>IF(N127="sníž. přenesená",J127,0)</f>
        <v>0</v>
      </c>
      <c r="BI127" s="205">
        <f>IF(N127="nulová",J127,0)</f>
        <v>0</v>
      </c>
      <c r="BJ127" s="19" t="s">
        <v>88</v>
      </c>
      <c r="BK127" s="205">
        <f>ROUND(I127*H127,2)</f>
        <v>0</v>
      </c>
      <c r="BL127" s="19" t="s">
        <v>270</v>
      </c>
      <c r="BM127" s="204" t="s">
        <v>2861</v>
      </c>
    </row>
    <row r="128" spans="1:65" s="2" customFormat="1" ht="30" customHeight="1">
      <c r="A128" s="36"/>
      <c r="B128" s="37"/>
      <c r="C128" s="193" t="s">
        <v>179</v>
      </c>
      <c r="D128" s="193" t="s">
        <v>166</v>
      </c>
      <c r="E128" s="194" t="s">
        <v>2862</v>
      </c>
      <c r="F128" s="195" t="s">
        <v>2863</v>
      </c>
      <c r="G128" s="196" t="s">
        <v>335</v>
      </c>
      <c r="H128" s="197">
        <v>260</v>
      </c>
      <c r="I128" s="198"/>
      <c r="J128" s="199">
        <f>ROUND(I128*H128,2)</f>
        <v>0</v>
      </c>
      <c r="K128" s="195" t="s">
        <v>1</v>
      </c>
      <c r="L128" s="41"/>
      <c r="M128" s="200" t="s">
        <v>1</v>
      </c>
      <c r="N128" s="201" t="s">
        <v>45</v>
      </c>
      <c r="O128" s="73"/>
      <c r="P128" s="202">
        <f>O128*H128</f>
        <v>0</v>
      </c>
      <c r="Q128" s="202">
        <v>1.67E-3</v>
      </c>
      <c r="R128" s="202">
        <f>Q128*H128</f>
        <v>0.43420000000000003</v>
      </c>
      <c r="S128" s="202">
        <v>0</v>
      </c>
      <c r="T128" s="203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04" t="s">
        <v>270</v>
      </c>
      <c r="AT128" s="204" t="s">
        <v>166</v>
      </c>
      <c r="AU128" s="204" t="s">
        <v>90</v>
      </c>
      <c r="AY128" s="19" t="s">
        <v>164</v>
      </c>
      <c r="BE128" s="205">
        <f>IF(N128="základní",J128,0)</f>
        <v>0</v>
      </c>
      <c r="BF128" s="205">
        <f>IF(N128="snížená",J128,0)</f>
        <v>0</v>
      </c>
      <c r="BG128" s="205">
        <f>IF(N128="zákl. přenesená",J128,0)</f>
        <v>0</v>
      </c>
      <c r="BH128" s="205">
        <f>IF(N128="sníž. přenesená",J128,0)</f>
        <v>0</v>
      </c>
      <c r="BI128" s="205">
        <f>IF(N128="nulová",J128,0)</f>
        <v>0</v>
      </c>
      <c r="BJ128" s="19" t="s">
        <v>88</v>
      </c>
      <c r="BK128" s="205">
        <f>ROUND(I128*H128,2)</f>
        <v>0</v>
      </c>
      <c r="BL128" s="19" t="s">
        <v>270</v>
      </c>
      <c r="BM128" s="204" t="s">
        <v>2864</v>
      </c>
    </row>
    <row r="129" spans="1:65" s="2" customFormat="1" ht="34.799999999999997" customHeight="1">
      <c r="A129" s="36"/>
      <c r="B129" s="37"/>
      <c r="C129" s="193" t="s">
        <v>171</v>
      </c>
      <c r="D129" s="193" t="s">
        <v>166</v>
      </c>
      <c r="E129" s="194" t="s">
        <v>2865</v>
      </c>
      <c r="F129" s="195" t="s">
        <v>2866</v>
      </c>
      <c r="G129" s="196" t="s">
        <v>579</v>
      </c>
      <c r="H129" s="197">
        <v>2</v>
      </c>
      <c r="I129" s="198"/>
      <c r="J129" s="199">
        <f>ROUND(I129*H129,2)</f>
        <v>0</v>
      </c>
      <c r="K129" s="195" t="s">
        <v>1</v>
      </c>
      <c r="L129" s="41"/>
      <c r="M129" s="200" t="s">
        <v>1</v>
      </c>
      <c r="N129" s="201" t="s">
        <v>45</v>
      </c>
      <c r="O129" s="73"/>
      <c r="P129" s="202">
        <f>O129*H129</f>
        <v>0</v>
      </c>
      <c r="Q129" s="202">
        <v>1.67E-3</v>
      </c>
      <c r="R129" s="202">
        <f>Q129*H129</f>
        <v>3.3400000000000001E-3</v>
      </c>
      <c r="S129" s="202">
        <v>0</v>
      </c>
      <c r="T129" s="203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04" t="s">
        <v>270</v>
      </c>
      <c r="AT129" s="204" t="s">
        <v>166</v>
      </c>
      <c r="AU129" s="204" t="s">
        <v>90</v>
      </c>
      <c r="AY129" s="19" t="s">
        <v>164</v>
      </c>
      <c r="BE129" s="205">
        <f>IF(N129="základní",J129,0)</f>
        <v>0</v>
      </c>
      <c r="BF129" s="205">
        <f>IF(N129="snížená",J129,0)</f>
        <v>0</v>
      </c>
      <c r="BG129" s="205">
        <f>IF(N129="zákl. přenesená",J129,0)</f>
        <v>0</v>
      </c>
      <c r="BH129" s="205">
        <f>IF(N129="sníž. přenesená",J129,0)</f>
        <v>0</v>
      </c>
      <c r="BI129" s="205">
        <f>IF(N129="nulová",J129,0)</f>
        <v>0</v>
      </c>
      <c r="BJ129" s="19" t="s">
        <v>88</v>
      </c>
      <c r="BK129" s="205">
        <f>ROUND(I129*H129,2)</f>
        <v>0</v>
      </c>
      <c r="BL129" s="19" t="s">
        <v>270</v>
      </c>
      <c r="BM129" s="204" t="s">
        <v>2867</v>
      </c>
    </row>
    <row r="130" spans="1:65" s="2" customFormat="1" ht="22.2" customHeight="1">
      <c r="A130" s="36"/>
      <c r="B130" s="37"/>
      <c r="C130" s="193" t="s">
        <v>189</v>
      </c>
      <c r="D130" s="193" t="s">
        <v>166</v>
      </c>
      <c r="E130" s="194" t="s">
        <v>2868</v>
      </c>
      <c r="F130" s="195" t="s">
        <v>2869</v>
      </c>
      <c r="G130" s="196" t="s">
        <v>579</v>
      </c>
      <c r="H130" s="197">
        <v>12</v>
      </c>
      <c r="I130" s="198"/>
      <c r="J130" s="199">
        <f>ROUND(I130*H130,2)</f>
        <v>0</v>
      </c>
      <c r="K130" s="195" t="s">
        <v>1</v>
      </c>
      <c r="L130" s="41"/>
      <c r="M130" s="200" t="s">
        <v>1</v>
      </c>
      <c r="N130" s="201" t="s">
        <v>45</v>
      </c>
      <c r="O130" s="73"/>
      <c r="P130" s="202">
        <f>O130*H130</f>
        <v>0</v>
      </c>
      <c r="Q130" s="202">
        <v>1.67E-3</v>
      </c>
      <c r="R130" s="202">
        <f>Q130*H130</f>
        <v>2.0040000000000002E-2</v>
      </c>
      <c r="S130" s="202">
        <v>0</v>
      </c>
      <c r="T130" s="203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04" t="s">
        <v>270</v>
      </c>
      <c r="AT130" s="204" t="s">
        <v>166</v>
      </c>
      <c r="AU130" s="204" t="s">
        <v>90</v>
      </c>
      <c r="AY130" s="19" t="s">
        <v>164</v>
      </c>
      <c r="BE130" s="205">
        <f>IF(N130="základní",J130,0)</f>
        <v>0</v>
      </c>
      <c r="BF130" s="205">
        <f>IF(N130="snížená",J130,0)</f>
        <v>0</v>
      </c>
      <c r="BG130" s="205">
        <f>IF(N130="zákl. přenesená",J130,0)</f>
        <v>0</v>
      </c>
      <c r="BH130" s="205">
        <f>IF(N130="sníž. přenesená",J130,0)</f>
        <v>0</v>
      </c>
      <c r="BI130" s="205">
        <f>IF(N130="nulová",J130,0)</f>
        <v>0</v>
      </c>
      <c r="BJ130" s="19" t="s">
        <v>88</v>
      </c>
      <c r="BK130" s="205">
        <f>ROUND(I130*H130,2)</f>
        <v>0</v>
      </c>
      <c r="BL130" s="19" t="s">
        <v>270</v>
      </c>
      <c r="BM130" s="204" t="s">
        <v>2870</v>
      </c>
    </row>
    <row r="131" spans="1:65" s="12" customFormat="1" ht="22.8" customHeight="1">
      <c r="B131" s="177"/>
      <c r="C131" s="178"/>
      <c r="D131" s="179" t="s">
        <v>79</v>
      </c>
      <c r="E131" s="191" t="s">
        <v>2871</v>
      </c>
      <c r="F131" s="191" t="s">
        <v>2872</v>
      </c>
      <c r="G131" s="178"/>
      <c r="H131" s="178"/>
      <c r="I131" s="181"/>
      <c r="J131" s="192">
        <f>BK131</f>
        <v>0</v>
      </c>
      <c r="K131" s="178"/>
      <c r="L131" s="183"/>
      <c r="M131" s="184"/>
      <c r="N131" s="185"/>
      <c r="O131" s="185"/>
      <c r="P131" s="186">
        <f>SUM(P132:P133)</f>
        <v>0</v>
      </c>
      <c r="Q131" s="185"/>
      <c r="R131" s="186">
        <f>SUM(R132:R133)</f>
        <v>5.0100000000000006E-3</v>
      </c>
      <c r="S131" s="185"/>
      <c r="T131" s="187">
        <f>SUM(T132:T133)</f>
        <v>0</v>
      </c>
      <c r="AR131" s="188" t="s">
        <v>171</v>
      </c>
      <c r="AT131" s="189" t="s">
        <v>79</v>
      </c>
      <c r="AU131" s="189" t="s">
        <v>88</v>
      </c>
      <c r="AY131" s="188" t="s">
        <v>164</v>
      </c>
      <c r="BK131" s="190">
        <f>SUM(BK132:BK133)</f>
        <v>0</v>
      </c>
    </row>
    <row r="132" spans="1:65" s="2" customFormat="1" ht="14.4" customHeight="1">
      <c r="A132" s="36"/>
      <c r="B132" s="37"/>
      <c r="C132" s="193" t="s">
        <v>198</v>
      </c>
      <c r="D132" s="193" t="s">
        <v>166</v>
      </c>
      <c r="E132" s="194" t="s">
        <v>2873</v>
      </c>
      <c r="F132" s="195" t="s">
        <v>2874</v>
      </c>
      <c r="G132" s="196" t="s">
        <v>579</v>
      </c>
      <c r="H132" s="197">
        <v>2</v>
      </c>
      <c r="I132" s="198"/>
      <c r="J132" s="199">
        <f>ROUND(I132*H132,2)</f>
        <v>0</v>
      </c>
      <c r="K132" s="195" t="s">
        <v>1</v>
      </c>
      <c r="L132" s="41"/>
      <c r="M132" s="200" t="s">
        <v>1</v>
      </c>
      <c r="N132" s="201" t="s">
        <v>45</v>
      </c>
      <c r="O132" s="73"/>
      <c r="P132" s="202">
        <f>O132*H132</f>
        <v>0</v>
      </c>
      <c r="Q132" s="202">
        <v>1.67E-3</v>
      </c>
      <c r="R132" s="202">
        <f>Q132*H132</f>
        <v>3.3400000000000001E-3</v>
      </c>
      <c r="S132" s="202">
        <v>0</v>
      </c>
      <c r="T132" s="203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04" t="s">
        <v>270</v>
      </c>
      <c r="AT132" s="204" t="s">
        <v>166</v>
      </c>
      <c r="AU132" s="204" t="s">
        <v>90</v>
      </c>
      <c r="AY132" s="19" t="s">
        <v>164</v>
      </c>
      <c r="BE132" s="205">
        <f>IF(N132="základní",J132,0)</f>
        <v>0</v>
      </c>
      <c r="BF132" s="205">
        <f>IF(N132="snížená",J132,0)</f>
        <v>0</v>
      </c>
      <c r="BG132" s="205">
        <f>IF(N132="zákl. přenesená",J132,0)</f>
        <v>0</v>
      </c>
      <c r="BH132" s="205">
        <f>IF(N132="sníž. přenesená",J132,0)</f>
        <v>0</v>
      </c>
      <c r="BI132" s="205">
        <f>IF(N132="nulová",J132,0)</f>
        <v>0</v>
      </c>
      <c r="BJ132" s="19" t="s">
        <v>88</v>
      </c>
      <c r="BK132" s="205">
        <f>ROUND(I132*H132,2)</f>
        <v>0</v>
      </c>
      <c r="BL132" s="19" t="s">
        <v>270</v>
      </c>
      <c r="BM132" s="204" t="s">
        <v>2875</v>
      </c>
    </row>
    <row r="133" spans="1:65" s="2" customFormat="1" ht="14.4" customHeight="1">
      <c r="A133" s="36"/>
      <c r="B133" s="37"/>
      <c r="C133" s="193" t="s">
        <v>207</v>
      </c>
      <c r="D133" s="193" t="s">
        <v>166</v>
      </c>
      <c r="E133" s="194" t="s">
        <v>2876</v>
      </c>
      <c r="F133" s="195" t="s">
        <v>2877</v>
      </c>
      <c r="G133" s="196" t="s">
        <v>579</v>
      </c>
      <c r="H133" s="197">
        <v>1</v>
      </c>
      <c r="I133" s="198"/>
      <c r="J133" s="199">
        <f>ROUND(I133*H133,2)</f>
        <v>0</v>
      </c>
      <c r="K133" s="195" t="s">
        <v>1</v>
      </c>
      <c r="L133" s="41"/>
      <c r="M133" s="281" t="s">
        <v>1</v>
      </c>
      <c r="N133" s="282" t="s">
        <v>45</v>
      </c>
      <c r="O133" s="283"/>
      <c r="P133" s="284">
        <f>O133*H133</f>
        <v>0</v>
      </c>
      <c r="Q133" s="284">
        <v>1.67E-3</v>
      </c>
      <c r="R133" s="284">
        <f>Q133*H133</f>
        <v>1.67E-3</v>
      </c>
      <c r="S133" s="284">
        <v>0</v>
      </c>
      <c r="T133" s="285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04" t="s">
        <v>270</v>
      </c>
      <c r="AT133" s="204" t="s">
        <v>166</v>
      </c>
      <c r="AU133" s="204" t="s">
        <v>90</v>
      </c>
      <c r="AY133" s="19" t="s">
        <v>164</v>
      </c>
      <c r="BE133" s="205">
        <f>IF(N133="základní",J133,0)</f>
        <v>0</v>
      </c>
      <c r="BF133" s="205">
        <f>IF(N133="snížená",J133,0)</f>
        <v>0</v>
      </c>
      <c r="BG133" s="205">
        <f>IF(N133="zákl. přenesená",J133,0)</f>
        <v>0</v>
      </c>
      <c r="BH133" s="205">
        <f>IF(N133="sníž. přenesená",J133,0)</f>
        <v>0</v>
      </c>
      <c r="BI133" s="205">
        <f>IF(N133="nulová",J133,0)</f>
        <v>0</v>
      </c>
      <c r="BJ133" s="19" t="s">
        <v>88</v>
      </c>
      <c r="BK133" s="205">
        <f>ROUND(I133*H133,2)</f>
        <v>0</v>
      </c>
      <c r="BL133" s="19" t="s">
        <v>270</v>
      </c>
      <c r="BM133" s="204" t="s">
        <v>2878</v>
      </c>
    </row>
    <row r="134" spans="1:65" s="2" customFormat="1" ht="6.9" customHeight="1">
      <c r="A134" s="36"/>
      <c r="B134" s="56"/>
      <c r="C134" s="57"/>
      <c r="D134" s="57"/>
      <c r="E134" s="57"/>
      <c r="F134" s="57"/>
      <c r="G134" s="57"/>
      <c r="H134" s="57"/>
      <c r="I134" s="57"/>
      <c r="J134" s="57"/>
      <c r="K134" s="57"/>
      <c r="L134" s="41"/>
      <c r="M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</sheetData>
  <sheetProtection algorithmName="SHA-512" hashValue="shemzu/NlzKy/dqe/HNYZFV3rm/xD059oO7lMzFOEedfoNat1jqeKzXKzvuaBm3o74YY3LnZ57jqTkCFmtWSEw==" saltValue="1u3xPEBtYzwwEnd/4x65SE94+KUjXj726DmGFSTRlrY4Kpg4OBQEdAyQKyK9DMVc9mwQjuQfPjXV+q3Ba7IZQw==" spinCount="100000" sheet="1" objects="1" scenarios="1" formatColumns="0" formatRows="0" autoFilter="0"/>
  <autoFilter ref="C122:K133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71" fitToHeight="100" orientation="portrait" blackAndWhite="1" r:id="rId1"/>
  <headerFoot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3"/>
  <sheetViews>
    <sheetView showGridLines="0" view="pageBreakPreview" zoomScale="80" zoomScaleNormal="100" zoomScaleSheetLayoutView="80" workbookViewId="0"/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54.42578125" style="1" customWidth="1"/>
    <col min="7" max="7" width="8" style="1" customWidth="1"/>
    <col min="8" max="8" width="15" style="1" customWidth="1"/>
    <col min="9" max="9" width="16.85546875" style="1" customWidth="1"/>
    <col min="10" max="11" width="23.85546875" style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AT2" s="19" t="s">
        <v>121</v>
      </c>
    </row>
    <row r="3" spans="1:46" s="1" customFormat="1" ht="6.9" customHeight="1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2"/>
      <c r="AT3" s="19" t="s">
        <v>90</v>
      </c>
    </row>
    <row r="4" spans="1:46" s="1" customFormat="1" ht="24.9" customHeight="1">
      <c r="B4" s="22"/>
      <c r="D4" s="119" t="s">
        <v>131</v>
      </c>
      <c r="L4" s="22"/>
      <c r="M4" s="120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21" t="s">
        <v>16</v>
      </c>
      <c r="L6" s="22"/>
    </row>
    <row r="7" spans="1:46" s="1" customFormat="1" ht="27" customHeight="1">
      <c r="B7" s="22"/>
      <c r="E7" s="331" t="str">
        <f>'Rekapitulace stavby'!K6</f>
        <v>Rekonstrukce stávajících garáží v suterénních, přízemních a dvorních prostorech objektů Vinohradská</v>
      </c>
      <c r="F7" s="332"/>
      <c r="G7" s="332"/>
      <c r="H7" s="332"/>
      <c r="L7" s="22"/>
    </row>
    <row r="8" spans="1:46" s="1" customFormat="1" ht="12" customHeight="1">
      <c r="B8" s="22"/>
      <c r="D8" s="121" t="s">
        <v>132</v>
      </c>
      <c r="L8" s="22"/>
    </row>
    <row r="9" spans="1:46" s="2" customFormat="1" ht="14.4" customHeight="1">
      <c r="A9" s="36"/>
      <c r="B9" s="41"/>
      <c r="C9" s="36"/>
      <c r="D9" s="36"/>
      <c r="E9" s="331" t="s">
        <v>2017</v>
      </c>
      <c r="F9" s="334"/>
      <c r="G9" s="334"/>
      <c r="H9" s="334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21" t="s">
        <v>2018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5.6" customHeight="1">
      <c r="A11" s="36"/>
      <c r="B11" s="41"/>
      <c r="C11" s="36"/>
      <c r="D11" s="36"/>
      <c r="E11" s="333" t="s">
        <v>2879</v>
      </c>
      <c r="F11" s="334"/>
      <c r="G11" s="334"/>
      <c r="H11" s="334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0.199999999999999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21" t="s">
        <v>18</v>
      </c>
      <c r="E13" s="36"/>
      <c r="F13" s="112" t="s">
        <v>1</v>
      </c>
      <c r="G13" s="36"/>
      <c r="H13" s="36"/>
      <c r="I13" s="121" t="s">
        <v>19</v>
      </c>
      <c r="J13" s="112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21" t="s">
        <v>20</v>
      </c>
      <c r="E14" s="36"/>
      <c r="F14" s="112" t="s">
        <v>21</v>
      </c>
      <c r="G14" s="36"/>
      <c r="H14" s="36"/>
      <c r="I14" s="121" t="s">
        <v>22</v>
      </c>
      <c r="J14" s="122" t="str">
        <f>'Rekapitulace stavby'!AN8</f>
        <v>15. 4. 2022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8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21" t="s">
        <v>24</v>
      </c>
      <c r="E16" s="36"/>
      <c r="F16" s="36"/>
      <c r="G16" s="36"/>
      <c r="H16" s="36"/>
      <c r="I16" s="121" t="s">
        <v>25</v>
      </c>
      <c r="J16" s="112" t="s">
        <v>26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12" t="s">
        <v>27</v>
      </c>
      <c r="F17" s="36"/>
      <c r="G17" s="36"/>
      <c r="H17" s="36"/>
      <c r="I17" s="121" t="s">
        <v>28</v>
      </c>
      <c r="J17" s="112" t="s">
        <v>29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21" t="s">
        <v>30</v>
      </c>
      <c r="E19" s="36"/>
      <c r="F19" s="36"/>
      <c r="G19" s="36"/>
      <c r="H19" s="36"/>
      <c r="I19" s="121" t="s">
        <v>25</v>
      </c>
      <c r="J19" s="32" t="str">
        <f>'Rekapitulace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35" t="str">
        <f>'Rekapitulace stavby'!E14</f>
        <v>Vyplň údaj</v>
      </c>
      <c r="F20" s="336"/>
      <c r="G20" s="336"/>
      <c r="H20" s="336"/>
      <c r="I20" s="121" t="s">
        <v>28</v>
      </c>
      <c r="J20" s="32" t="str">
        <f>'Rekapitulace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21" t="s">
        <v>32</v>
      </c>
      <c r="E22" s="36"/>
      <c r="F22" s="36"/>
      <c r="G22" s="36"/>
      <c r="H22" s="36"/>
      <c r="I22" s="121" t="s">
        <v>25</v>
      </c>
      <c r="J22" s="112" t="s">
        <v>33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12" t="s">
        <v>34</v>
      </c>
      <c r="F23" s="36"/>
      <c r="G23" s="36"/>
      <c r="H23" s="36"/>
      <c r="I23" s="121" t="s">
        <v>28</v>
      </c>
      <c r="J23" s="112" t="s">
        <v>35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21" t="s">
        <v>37</v>
      </c>
      <c r="E25" s="36"/>
      <c r="F25" s="36"/>
      <c r="G25" s="36"/>
      <c r="H25" s="36"/>
      <c r="I25" s="121" t="s">
        <v>25</v>
      </c>
      <c r="J25" s="112" t="str">
        <f>IF('Rekapitulace stavby'!AN19="","",'Rekapitulace stavby'!AN19)</f>
        <v/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12" t="str">
        <f>IF('Rekapitulace stavby'!E20="","",'Rekapitulace stavby'!E20)</f>
        <v xml:space="preserve"> </v>
      </c>
      <c r="F26" s="36"/>
      <c r="G26" s="36"/>
      <c r="H26" s="36"/>
      <c r="I26" s="121" t="s">
        <v>28</v>
      </c>
      <c r="J26" s="112" t="str">
        <f>IF('Rekapitulace stavby'!AN20="","",'Rekapitulace stavby'!AN20)</f>
        <v/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21" t="s">
        <v>39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4.4" customHeight="1">
      <c r="A29" s="123"/>
      <c r="B29" s="124"/>
      <c r="C29" s="123"/>
      <c r="D29" s="123"/>
      <c r="E29" s="337" t="s">
        <v>1</v>
      </c>
      <c r="F29" s="337"/>
      <c r="G29" s="337"/>
      <c r="H29" s="337"/>
      <c r="I29" s="123"/>
      <c r="J29" s="123"/>
      <c r="K29" s="123"/>
      <c r="L29" s="125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</row>
    <row r="30" spans="1:31" s="2" customFormat="1" ht="6.9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26"/>
      <c r="E31" s="126"/>
      <c r="F31" s="126"/>
      <c r="G31" s="126"/>
      <c r="H31" s="126"/>
      <c r="I31" s="126"/>
      <c r="J31" s="126"/>
      <c r="K31" s="12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7" t="s">
        <v>40</v>
      </c>
      <c r="E32" s="36"/>
      <c r="F32" s="36"/>
      <c r="G32" s="36"/>
      <c r="H32" s="36"/>
      <c r="I32" s="36"/>
      <c r="J32" s="128">
        <f>ROUND(J125,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" customHeight="1">
      <c r="A33" s="36"/>
      <c r="B33" s="41"/>
      <c r="C33" s="36"/>
      <c r="D33" s="126"/>
      <c r="E33" s="126"/>
      <c r="F33" s="126"/>
      <c r="G33" s="126"/>
      <c r="H33" s="126"/>
      <c r="I33" s="126"/>
      <c r="J33" s="126"/>
      <c r="K33" s="12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36"/>
      <c r="F34" s="129" t="s">
        <v>42</v>
      </c>
      <c r="G34" s="36"/>
      <c r="H34" s="36"/>
      <c r="I34" s="129" t="s">
        <v>41</v>
      </c>
      <c r="J34" s="129" t="s">
        <v>43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customHeight="1">
      <c r="A35" s="36"/>
      <c r="B35" s="41"/>
      <c r="C35" s="36"/>
      <c r="D35" s="130" t="s">
        <v>44</v>
      </c>
      <c r="E35" s="121" t="s">
        <v>45</v>
      </c>
      <c r="F35" s="131">
        <f>ROUND((SUM(BE125:BE182)),  2)</f>
        <v>0</v>
      </c>
      <c r="G35" s="36"/>
      <c r="H35" s="36"/>
      <c r="I35" s="132">
        <v>0.21</v>
      </c>
      <c r="J35" s="131">
        <f>ROUND(((SUM(BE125:BE182))*I35), 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customHeight="1">
      <c r="A36" s="36"/>
      <c r="B36" s="41"/>
      <c r="C36" s="36"/>
      <c r="D36" s="36"/>
      <c r="E36" s="121" t="s">
        <v>46</v>
      </c>
      <c r="F36" s="131">
        <f>ROUND((SUM(BF125:BF182)),  2)</f>
        <v>0</v>
      </c>
      <c r="G36" s="36"/>
      <c r="H36" s="36"/>
      <c r="I36" s="132">
        <v>0.15</v>
      </c>
      <c r="J36" s="131">
        <f>ROUND(((SUM(BF125:BF182))*I36), 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21" t="s">
        <v>47</v>
      </c>
      <c r="F37" s="131">
        <f>ROUND((SUM(BG125:BG182)),  2)</f>
        <v>0</v>
      </c>
      <c r="G37" s="36"/>
      <c r="H37" s="36"/>
      <c r="I37" s="132">
        <v>0.21</v>
      </c>
      <c r="J37" s="131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" hidden="1" customHeight="1">
      <c r="A38" s="36"/>
      <c r="B38" s="41"/>
      <c r="C38" s="36"/>
      <c r="D38" s="36"/>
      <c r="E38" s="121" t="s">
        <v>48</v>
      </c>
      <c r="F38" s="131">
        <f>ROUND((SUM(BH125:BH182)),  2)</f>
        <v>0</v>
      </c>
      <c r="G38" s="36"/>
      <c r="H38" s="36"/>
      <c r="I38" s="132">
        <v>0.15</v>
      </c>
      <c r="J38" s="131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" hidden="1" customHeight="1">
      <c r="A39" s="36"/>
      <c r="B39" s="41"/>
      <c r="C39" s="36"/>
      <c r="D39" s="36"/>
      <c r="E39" s="121" t="s">
        <v>49</v>
      </c>
      <c r="F39" s="131">
        <f>ROUND((SUM(BI125:BI182)),  2)</f>
        <v>0</v>
      </c>
      <c r="G39" s="36"/>
      <c r="H39" s="36"/>
      <c r="I39" s="132">
        <v>0</v>
      </c>
      <c r="J39" s="131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33"/>
      <c r="D41" s="134" t="s">
        <v>50</v>
      </c>
      <c r="E41" s="135"/>
      <c r="F41" s="135"/>
      <c r="G41" s="136" t="s">
        <v>51</v>
      </c>
      <c r="H41" s="137" t="s">
        <v>52</v>
      </c>
      <c r="I41" s="135"/>
      <c r="J41" s="138">
        <f>SUM(J32:J39)</f>
        <v>0</v>
      </c>
      <c r="K41" s="139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" customHeight="1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1" customFormat="1" ht="14.4" customHeight="1">
      <c r="B43" s="22"/>
      <c r="L43" s="22"/>
    </row>
    <row r="44" spans="1:31" s="1" customFormat="1" ht="14.4" customHeight="1">
      <c r="B44" s="22"/>
      <c r="L44" s="22"/>
    </row>
    <row r="45" spans="1:31" s="1" customFormat="1" ht="14.4" customHeight="1">
      <c r="B45" s="22"/>
      <c r="L45" s="22"/>
    </row>
    <row r="46" spans="1:31" s="1" customFormat="1" ht="14.4" customHeight="1">
      <c r="B46" s="22"/>
      <c r="L46" s="22"/>
    </row>
    <row r="47" spans="1:31" s="1" customFormat="1" ht="14.4" customHeight="1">
      <c r="B47" s="22"/>
      <c r="L47" s="22"/>
    </row>
    <row r="48" spans="1:31" s="1" customFormat="1" ht="14.4" customHeight="1">
      <c r="B48" s="22"/>
      <c r="L48" s="22"/>
    </row>
    <row r="49" spans="1:31" s="1" customFormat="1" ht="14.4" customHeight="1">
      <c r="B49" s="22"/>
      <c r="L49" s="22"/>
    </row>
    <row r="50" spans="1:31" s="2" customFormat="1" ht="14.4" customHeight="1">
      <c r="B50" s="53"/>
      <c r="D50" s="140" t="s">
        <v>53</v>
      </c>
      <c r="E50" s="141"/>
      <c r="F50" s="141"/>
      <c r="G50" s="140" t="s">
        <v>54</v>
      </c>
      <c r="H50" s="141"/>
      <c r="I50" s="141"/>
      <c r="J50" s="141"/>
      <c r="K50" s="141"/>
      <c r="L50" s="53"/>
    </row>
    <row r="51" spans="1:31" ht="10.199999999999999">
      <c r="B51" s="22"/>
      <c r="L51" s="22"/>
    </row>
    <row r="52" spans="1:31" ht="10.199999999999999">
      <c r="B52" s="22"/>
      <c r="L52" s="22"/>
    </row>
    <row r="53" spans="1:31" ht="10.199999999999999">
      <c r="B53" s="22"/>
      <c r="L53" s="22"/>
    </row>
    <row r="54" spans="1:31" ht="10.199999999999999">
      <c r="B54" s="22"/>
      <c r="L54" s="22"/>
    </row>
    <row r="55" spans="1:31" ht="10.199999999999999">
      <c r="B55" s="22"/>
      <c r="L55" s="22"/>
    </row>
    <row r="56" spans="1:31" ht="10.199999999999999">
      <c r="B56" s="22"/>
      <c r="L56" s="22"/>
    </row>
    <row r="57" spans="1:31" ht="10.199999999999999">
      <c r="B57" s="22"/>
      <c r="L57" s="22"/>
    </row>
    <row r="58" spans="1:31" ht="10.199999999999999">
      <c r="B58" s="22"/>
      <c r="L58" s="22"/>
    </row>
    <row r="59" spans="1:31" ht="10.199999999999999">
      <c r="B59" s="22"/>
      <c r="L59" s="22"/>
    </row>
    <row r="60" spans="1:31" ht="10.199999999999999">
      <c r="B60" s="22"/>
      <c r="L60" s="22"/>
    </row>
    <row r="61" spans="1:31" s="2" customFormat="1" ht="13.2">
      <c r="A61" s="36"/>
      <c r="B61" s="41"/>
      <c r="C61" s="36"/>
      <c r="D61" s="142" t="s">
        <v>55</v>
      </c>
      <c r="E61" s="143"/>
      <c r="F61" s="144" t="s">
        <v>56</v>
      </c>
      <c r="G61" s="142" t="s">
        <v>55</v>
      </c>
      <c r="H61" s="143"/>
      <c r="I61" s="143"/>
      <c r="J61" s="145" t="s">
        <v>56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0.199999999999999">
      <c r="B62" s="22"/>
      <c r="L62" s="22"/>
    </row>
    <row r="63" spans="1:31" ht="10.199999999999999">
      <c r="B63" s="22"/>
      <c r="L63" s="22"/>
    </row>
    <row r="64" spans="1:31" ht="10.199999999999999">
      <c r="B64" s="22"/>
      <c r="L64" s="22"/>
    </row>
    <row r="65" spans="1:31" s="2" customFormat="1" ht="13.2">
      <c r="A65" s="36"/>
      <c r="B65" s="41"/>
      <c r="C65" s="36"/>
      <c r="D65" s="140" t="s">
        <v>57</v>
      </c>
      <c r="E65" s="146"/>
      <c r="F65" s="146"/>
      <c r="G65" s="140" t="s">
        <v>58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0.199999999999999">
      <c r="B66" s="22"/>
      <c r="L66" s="22"/>
    </row>
    <row r="67" spans="1:31" ht="10.199999999999999">
      <c r="B67" s="22"/>
      <c r="L67" s="22"/>
    </row>
    <row r="68" spans="1:31" ht="10.199999999999999">
      <c r="B68" s="22"/>
      <c r="L68" s="22"/>
    </row>
    <row r="69" spans="1:31" ht="10.199999999999999">
      <c r="B69" s="22"/>
      <c r="L69" s="22"/>
    </row>
    <row r="70" spans="1:31" ht="10.199999999999999">
      <c r="B70" s="22"/>
      <c r="L70" s="22"/>
    </row>
    <row r="71" spans="1:31" ht="10.199999999999999">
      <c r="B71" s="22"/>
      <c r="L71" s="22"/>
    </row>
    <row r="72" spans="1:31" ht="10.199999999999999">
      <c r="B72" s="22"/>
      <c r="L72" s="22"/>
    </row>
    <row r="73" spans="1:31" ht="10.199999999999999">
      <c r="B73" s="22"/>
      <c r="L73" s="22"/>
    </row>
    <row r="74" spans="1:31" ht="10.199999999999999">
      <c r="B74" s="22"/>
      <c r="L74" s="22"/>
    </row>
    <row r="75" spans="1:31" ht="10.199999999999999">
      <c r="B75" s="22"/>
      <c r="L75" s="22"/>
    </row>
    <row r="76" spans="1:31" s="2" customFormat="1" ht="13.2">
      <c r="A76" s="36"/>
      <c r="B76" s="41"/>
      <c r="C76" s="36"/>
      <c r="D76" s="142" t="s">
        <v>55</v>
      </c>
      <c r="E76" s="143"/>
      <c r="F76" s="144" t="s">
        <v>56</v>
      </c>
      <c r="G76" s="142" t="s">
        <v>55</v>
      </c>
      <c r="H76" s="143"/>
      <c r="I76" s="143"/>
      <c r="J76" s="145" t="s">
        <v>56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" customHeight="1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" customHeight="1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" customHeight="1">
      <c r="A82" s="36"/>
      <c r="B82" s="37"/>
      <c r="C82" s="25" t="s">
        <v>135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>
      <c r="A84" s="36"/>
      <c r="B84" s="37"/>
      <c r="C84" s="31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27" customHeight="1">
      <c r="A85" s="36"/>
      <c r="B85" s="37"/>
      <c r="C85" s="38"/>
      <c r="D85" s="38"/>
      <c r="E85" s="338" t="str">
        <f>E7</f>
        <v>Rekonstrukce stávajících garáží v suterénních, přízemních a dvorních prostorech objektů Vinohradská</v>
      </c>
      <c r="F85" s="339"/>
      <c r="G85" s="339"/>
      <c r="H85" s="339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>
      <c r="B86" s="23"/>
      <c r="C86" s="31" t="s">
        <v>132</v>
      </c>
      <c r="D86" s="24"/>
      <c r="E86" s="24"/>
      <c r="F86" s="24"/>
      <c r="G86" s="24"/>
      <c r="H86" s="24"/>
      <c r="I86" s="24"/>
      <c r="J86" s="24"/>
      <c r="K86" s="24"/>
      <c r="L86" s="22"/>
    </row>
    <row r="87" spans="1:31" s="2" customFormat="1" ht="14.4" customHeight="1">
      <c r="A87" s="36"/>
      <c r="B87" s="37"/>
      <c r="C87" s="38"/>
      <c r="D87" s="38"/>
      <c r="E87" s="338" t="s">
        <v>2017</v>
      </c>
      <c r="F87" s="340"/>
      <c r="G87" s="340"/>
      <c r="H87" s="340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>
      <c r="A88" s="36"/>
      <c r="B88" s="37"/>
      <c r="C88" s="31" t="s">
        <v>2018</v>
      </c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5.6" customHeight="1">
      <c r="A89" s="36"/>
      <c r="B89" s="37"/>
      <c r="C89" s="38"/>
      <c r="D89" s="38"/>
      <c r="E89" s="291" t="str">
        <f>E11</f>
        <v>D.1.4.09 - Automatický závlahový systém</v>
      </c>
      <c r="F89" s="340"/>
      <c r="G89" s="340"/>
      <c r="H89" s="340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1" t="s">
        <v>20</v>
      </c>
      <c r="D91" s="38"/>
      <c r="E91" s="38"/>
      <c r="F91" s="29" t="str">
        <f>F14</f>
        <v>Vinohradská 114/1756, 116/1755, Praha3</v>
      </c>
      <c r="G91" s="38"/>
      <c r="H91" s="38"/>
      <c r="I91" s="31" t="s">
        <v>22</v>
      </c>
      <c r="J91" s="68" t="str">
        <f>IF(J14="","",J14)</f>
        <v>15. 4. 2022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40.799999999999997" customHeight="1">
      <c r="A93" s="36"/>
      <c r="B93" s="37"/>
      <c r="C93" s="31" t="s">
        <v>24</v>
      </c>
      <c r="D93" s="38"/>
      <c r="E93" s="38"/>
      <c r="F93" s="29" t="str">
        <f>E17</f>
        <v>Městská část Praha 3, Havlíčkovo nám.9/700, Praha3</v>
      </c>
      <c r="G93" s="38"/>
      <c r="H93" s="38"/>
      <c r="I93" s="31" t="s">
        <v>32</v>
      </c>
      <c r="J93" s="34" t="str">
        <f>E23</f>
        <v>Contractis, s.r.o., Moulíkova 3286/1b, Praha 5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6" customHeight="1">
      <c r="A94" s="36"/>
      <c r="B94" s="37"/>
      <c r="C94" s="31" t="s">
        <v>30</v>
      </c>
      <c r="D94" s="38"/>
      <c r="E94" s="38"/>
      <c r="F94" s="29" t="str">
        <f>IF(E20="","",E20)</f>
        <v>Vyplň údaj</v>
      </c>
      <c r="G94" s="38"/>
      <c r="H94" s="38"/>
      <c r="I94" s="31" t="s">
        <v>37</v>
      </c>
      <c r="J94" s="34" t="str">
        <f>E26</f>
        <v xml:space="preserve"> </v>
      </c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29.25" customHeight="1">
      <c r="A96" s="36"/>
      <c r="B96" s="37"/>
      <c r="C96" s="151" t="s">
        <v>136</v>
      </c>
      <c r="D96" s="152"/>
      <c r="E96" s="152"/>
      <c r="F96" s="152"/>
      <c r="G96" s="152"/>
      <c r="H96" s="152"/>
      <c r="I96" s="152"/>
      <c r="J96" s="153" t="s">
        <v>137</v>
      </c>
      <c r="K96" s="152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47" s="2" customFormat="1" ht="10.35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47" s="2" customFormat="1" ht="22.8" customHeight="1">
      <c r="A98" s="36"/>
      <c r="B98" s="37"/>
      <c r="C98" s="154" t="s">
        <v>138</v>
      </c>
      <c r="D98" s="38"/>
      <c r="E98" s="38"/>
      <c r="F98" s="38"/>
      <c r="G98" s="38"/>
      <c r="H98" s="38"/>
      <c r="I98" s="38"/>
      <c r="J98" s="86">
        <f>J125</f>
        <v>0</v>
      </c>
      <c r="K98" s="38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9" t="s">
        <v>139</v>
      </c>
    </row>
    <row r="99" spans="1:47" s="9" customFormat="1" ht="24.9" customHeight="1">
      <c r="B99" s="155"/>
      <c r="C99" s="156"/>
      <c r="D99" s="157" t="s">
        <v>140</v>
      </c>
      <c r="E99" s="158"/>
      <c r="F99" s="158"/>
      <c r="G99" s="158"/>
      <c r="H99" s="158"/>
      <c r="I99" s="158"/>
      <c r="J99" s="159">
        <f>J126</f>
        <v>0</v>
      </c>
      <c r="K99" s="156"/>
      <c r="L99" s="160"/>
    </row>
    <row r="100" spans="1:47" s="10" customFormat="1" ht="19.95" customHeight="1">
      <c r="B100" s="161"/>
      <c r="C100" s="106"/>
      <c r="D100" s="162" t="s">
        <v>141</v>
      </c>
      <c r="E100" s="163"/>
      <c r="F100" s="163"/>
      <c r="G100" s="163"/>
      <c r="H100" s="163"/>
      <c r="I100" s="163"/>
      <c r="J100" s="164">
        <f>J127</f>
        <v>0</v>
      </c>
      <c r="K100" s="106"/>
      <c r="L100" s="165"/>
    </row>
    <row r="101" spans="1:47" s="10" customFormat="1" ht="19.95" customHeight="1">
      <c r="B101" s="161"/>
      <c r="C101" s="106"/>
      <c r="D101" s="162" t="s">
        <v>1322</v>
      </c>
      <c r="E101" s="163"/>
      <c r="F101" s="163"/>
      <c r="G101" s="163"/>
      <c r="H101" s="163"/>
      <c r="I101" s="163"/>
      <c r="J101" s="164">
        <f>J136</f>
        <v>0</v>
      </c>
      <c r="K101" s="106"/>
      <c r="L101" s="165"/>
    </row>
    <row r="102" spans="1:47" s="10" customFormat="1" ht="19.95" customHeight="1">
      <c r="B102" s="161"/>
      <c r="C102" s="106"/>
      <c r="D102" s="162" t="s">
        <v>2880</v>
      </c>
      <c r="E102" s="163"/>
      <c r="F102" s="163"/>
      <c r="G102" s="163"/>
      <c r="H102" s="163"/>
      <c r="I102" s="163"/>
      <c r="J102" s="164">
        <f>J138</f>
        <v>0</v>
      </c>
      <c r="K102" s="106"/>
      <c r="L102" s="165"/>
    </row>
    <row r="103" spans="1:47" s="10" customFormat="1" ht="19.95" customHeight="1">
      <c r="B103" s="161"/>
      <c r="C103" s="106"/>
      <c r="D103" s="162" t="s">
        <v>145</v>
      </c>
      <c r="E103" s="163"/>
      <c r="F103" s="163"/>
      <c r="G103" s="163"/>
      <c r="H103" s="163"/>
      <c r="I103" s="163"/>
      <c r="J103" s="164">
        <f>J181</f>
        <v>0</v>
      </c>
      <c r="K103" s="106"/>
      <c r="L103" s="165"/>
    </row>
    <row r="104" spans="1:47" s="2" customFormat="1" ht="21.75" customHeight="1">
      <c r="A104" s="36"/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53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pans="1:47" s="2" customFormat="1" ht="6.9" customHeight="1">
      <c r="A105" s="36"/>
      <c r="B105" s="56"/>
      <c r="C105" s="57"/>
      <c r="D105" s="57"/>
      <c r="E105" s="57"/>
      <c r="F105" s="57"/>
      <c r="G105" s="57"/>
      <c r="H105" s="57"/>
      <c r="I105" s="57"/>
      <c r="J105" s="57"/>
      <c r="K105" s="57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9" spans="1:47" s="2" customFormat="1" ht="6.9" customHeight="1">
      <c r="A109" s="36"/>
      <c r="B109" s="58"/>
      <c r="C109" s="59"/>
      <c r="D109" s="59"/>
      <c r="E109" s="59"/>
      <c r="F109" s="59"/>
      <c r="G109" s="59"/>
      <c r="H109" s="59"/>
      <c r="I109" s="59"/>
      <c r="J109" s="59"/>
      <c r="K109" s="59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47" s="2" customFormat="1" ht="24.9" customHeight="1">
      <c r="A110" s="36"/>
      <c r="B110" s="37"/>
      <c r="C110" s="25" t="s">
        <v>149</v>
      </c>
      <c r="D110" s="38"/>
      <c r="E110" s="38"/>
      <c r="F110" s="38"/>
      <c r="G110" s="38"/>
      <c r="H110" s="38"/>
      <c r="I110" s="38"/>
      <c r="J110" s="38"/>
      <c r="K110" s="38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47" s="2" customFormat="1" ht="6.9" customHeight="1">
      <c r="A111" s="3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47" s="2" customFormat="1" ht="12" customHeight="1">
      <c r="A112" s="36"/>
      <c r="B112" s="37"/>
      <c r="C112" s="31" t="s">
        <v>16</v>
      </c>
      <c r="D112" s="38"/>
      <c r="E112" s="38"/>
      <c r="F112" s="38"/>
      <c r="G112" s="38"/>
      <c r="H112" s="38"/>
      <c r="I112" s="38"/>
      <c r="J112" s="38"/>
      <c r="K112" s="38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65" s="2" customFormat="1" ht="27" customHeight="1">
      <c r="A113" s="36"/>
      <c r="B113" s="37"/>
      <c r="C113" s="38"/>
      <c r="D113" s="38"/>
      <c r="E113" s="338" t="str">
        <f>E7</f>
        <v>Rekonstrukce stávajících garáží v suterénních, přízemních a dvorních prostorech objektů Vinohradská</v>
      </c>
      <c r="F113" s="339"/>
      <c r="G113" s="339"/>
      <c r="H113" s="339"/>
      <c r="I113" s="38"/>
      <c r="J113" s="38"/>
      <c r="K113" s="38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65" s="1" customFormat="1" ht="12" customHeight="1">
      <c r="B114" s="23"/>
      <c r="C114" s="31" t="s">
        <v>132</v>
      </c>
      <c r="D114" s="24"/>
      <c r="E114" s="24"/>
      <c r="F114" s="24"/>
      <c r="G114" s="24"/>
      <c r="H114" s="24"/>
      <c r="I114" s="24"/>
      <c r="J114" s="24"/>
      <c r="K114" s="24"/>
      <c r="L114" s="22"/>
    </row>
    <row r="115" spans="1:65" s="2" customFormat="1" ht="14.4" customHeight="1">
      <c r="A115" s="36"/>
      <c r="B115" s="37"/>
      <c r="C115" s="38"/>
      <c r="D115" s="38"/>
      <c r="E115" s="338" t="s">
        <v>2017</v>
      </c>
      <c r="F115" s="340"/>
      <c r="G115" s="340"/>
      <c r="H115" s="340"/>
      <c r="I115" s="38"/>
      <c r="J115" s="38"/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12" customHeight="1">
      <c r="A116" s="36"/>
      <c r="B116" s="37"/>
      <c r="C116" s="31" t="s">
        <v>2018</v>
      </c>
      <c r="D116" s="38"/>
      <c r="E116" s="38"/>
      <c r="F116" s="38"/>
      <c r="G116" s="38"/>
      <c r="H116" s="38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15.6" customHeight="1">
      <c r="A117" s="36"/>
      <c r="B117" s="37"/>
      <c r="C117" s="38"/>
      <c r="D117" s="38"/>
      <c r="E117" s="291" t="str">
        <f>E11</f>
        <v>D.1.4.09 - Automatický závlahový systém</v>
      </c>
      <c r="F117" s="340"/>
      <c r="G117" s="340"/>
      <c r="H117" s="340"/>
      <c r="I117" s="38"/>
      <c r="J117" s="38"/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6.9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5" s="2" customFormat="1" ht="12" customHeight="1">
      <c r="A119" s="36"/>
      <c r="B119" s="37"/>
      <c r="C119" s="31" t="s">
        <v>20</v>
      </c>
      <c r="D119" s="38"/>
      <c r="E119" s="38"/>
      <c r="F119" s="29" t="str">
        <f>F14</f>
        <v>Vinohradská 114/1756, 116/1755, Praha3</v>
      </c>
      <c r="G119" s="38"/>
      <c r="H119" s="38"/>
      <c r="I119" s="31" t="s">
        <v>22</v>
      </c>
      <c r="J119" s="68" t="str">
        <f>IF(J14="","",J14)</f>
        <v>15. 4. 2022</v>
      </c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5" s="2" customFormat="1" ht="6.9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65" s="2" customFormat="1" ht="40.799999999999997" customHeight="1">
      <c r="A121" s="36"/>
      <c r="B121" s="37"/>
      <c r="C121" s="31" t="s">
        <v>24</v>
      </c>
      <c r="D121" s="38"/>
      <c r="E121" s="38"/>
      <c r="F121" s="29" t="str">
        <f>E17</f>
        <v>Městská část Praha 3, Havlíčkovo nám.9/700, Praha3</v>
      </c>
      <c r="G121" s="38"/>
      <c r="H121" s="38"/>
      <c r="I121" s="31" t="s">
        <v>32</v>
      </c>
      <c r="J121" s="34" t="str">
        <f>E23</f>
        <v>Contractis, s.r.o., Moulíkova 3286/1b, Praha 5</v>
      </c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65" s="2" customFormat="1" ht="15.6" customHeight="1">
      <c r="A122" s="36"/>
      <c r="B122" s="37"/>
      <c r="C122" s="31" t="s">
        <v>30</v>
      </c>
      <c r="D122" s="38"/>
      <c r="E122" s="38"/>
      <c r="F122" s="29" t="str">
        <f>IF(E20="","",E20)</f>
        <v>Vyplň údaj</v>
      </c>
      <c r="G122" s="38"/>
      <c r="H122" s="38"/>
      <c r="I122" s="31" t="s">
        <v>37</v>
      </c>
      <c r="J122" s="34" t="str">
        <f>E26</f>
        <v xml:space="preserve"> </v>
      </c>
      <c r="K122" s="38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65" s="2" customFormat="1" ht="10.35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65" s="11" customFormat="1" ht="29.25" customHeight="1">
      <c r="A124" s="166"/>
      <c r="B124" s="167"/>
      <c r="C124" s="168" t="s">
        <v>150</v>
      </c>
      <c r="D124" s="169" t="s">
        <v>65</v>
      </c>
      <c r="E124" s="169" t="s">
        <v>61</v>
      </c>
      <c r="F124" s="169" t="s">
        <v>62</v>
      </c>
      <c r="G124" s="169" t="s">
        <v>151</v>
      </c>
      <c r="H124" s="169" t="s">
        <v>152</v>
      </c>
      <c r="I124" s="169" t="s">
        <v>153</v>
      </c>
      <c r="J124" s="169" t="s">
        <v>137</v>
      </c>
      <c r="K124" s="170" t="s">
        <v>154</v>
      </c>
      <c r="L124" s="171"/>
      <c r="M124" s="77" t="s">
        <v>1</v>
      </c>
      <c r="N124" s="78" t="s">
        <v>44</v>
      </c>
      <c r="O124" s="78" t="s">
        <v>155</v>
      </c>
      <c r="P124" s="78" t="s">
        <v>156</v>
      </c>
      <c r="Q124" s="78" t="s">
        <v>157</v>
      </c>
      <c r="R124" s="78" t="s">
        <v>158</v>
      </c>
      <c r="S124" s="78" t="s">
        <v>159</v>
      </c>
      <c r="T124" s="79" t="s">
        <v>160</v>
      </c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</row>
    <row r="125" spans="1:65" s="2" customFormat="1" ht="22.8" customHeight="1">
      <c r="A125" s="36"/>
      <c r="B125" s="37"/>
      <c r="C125" s="84" t="s">
        <v>161</v>
      </c>
      <c r="D125" s="38"/>
      <c r="E125" s="38"/>
      <c r="F125" s="38"/>
      <c r="G125" s="38"/>
      <c r="H125" s="38"/>
      <c r="I125" s="38"/>
      <c r="J125" s="172">
        <f>BK125</f>
        <v>0</v>
      </c>
      <c r="K125" s="38"/>
      <c r="L125" s="41"/>
      <c r="M125" s="80"/>
      <c r="N125" s="173"/>
      <c r="O125" s="81"/>
      <c r="P125" s="174">
        <f>P126</f>
        <v>0</v>
      </c>
      <c r="Q125" s="81"/>
      <c r="R125" s="174">
        <f>R126</f>
        <v>3.9572600000000007</v>
      </c>
      <c r="S125" s="81"/>
      <c r="T125" s="175">
        <f>T126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79</v>
      </c>
      <c r="AU125" s="19" t="s">
        <v>139</v>
      </c>
      <c r="BK125" s="176">
        <f>BK126</f>
        <v>0</v>
      </c>
    </row>
    <row r="126" spans="1:65" s="12" customFormat="1" ht="25.95" customHeight="1">
      <c r="B126" s="177"/>
      <c r="C126" s="178"/>
      <c r="D126" s="179" t="s">
        <v>79</v>
      </c>
      <c r="E126" s="180" t="s">
        <v>162</v>
      </c>
      <c r="F126" s="180" t="s">
        <v>163</v>
      </c>
      <c r="G126" s="178"/>
      <c r="H126" s="178"/>
      <c r="I126" s="181"/>
      <c r="J126" s="182">
        <f>BK126</f>
        <v>0</v>
      </c>
      <c r="K126" s="178"/>
      <c r="L126" s="183"/>
      <c r="M126" s="184"/>
      <c r="N126" s="185"/>
      <c r="O126" s="185"/>
      <c r="P126" s="186">
        <f>P127+P136+P138+P181</f>
        <v>0</v>
      </c>
      <c r="Q126" s="185"/>
      <c r="R126" s="186">
        <f>R127+R136+R138+R181</f>
        <v>3.9572600000000007</v>
      </c>
      <c r="S126" s="185"/>
      <c r="T126" s="187">
        <f>T127+T136+T138+T181</f>
        <v>0</v>
      </c>
      <c r="AR126" s="188" t="s">
        <v>88</v>
      </c>
      <c r="AT126" s="189" t="s">
        <v>79</v>
      </c>
      <c r="AU126" s="189" t="s">
        <v>80</v>
      </c>
      <c r="AY126" s="188" t="s">
        <v>164</v>
      </c>
      <c r="BK126" s="190">
        <f>BK127+BK136+BK138+BK181</f>
        <v>0</v>
      </c>
    </row>
    <row r="127" spans="1:65" s="12" customFormat="1" ht="22.8" customHeight="1">
      <c r="B127" s="177"/>
      <c r="C127" s="178"/>
      <c r="D127" s="179" t="s">
        <v>79</v>
      </c>
      <c r="E127" s="191" t="s">
        <v>88</v>
      </c>
      <c r="F127" s="191" t="s">
        <v>165</v>
      </c>
      <c r="G127" s="178"/>
      <c r="H127" s="178"/>
      <c r="I127" s="181"/>
      <c r="J127" s="192">
        <f>BK127</f>
        <v>0</v>
      </c>
      <c r="K127" s="178"/>
      <c r="L127" s="183"/>
      <c r="M127" s="184"/>
      <c r="N127" s="185"/>
      <c r="O127" s="185"/>
      <c r="P127" s="186">
        <f>SUM(P128:P135)</f>
        <v>0</v>
      </c>
      <c r="Q127" s="185"/>
      <c r="R127" s="186">
        <f>SUM(R128:R135)</f>
        <v>2.1</v>
      </c>
      <c r="S127" s="185"/>
      <c r="T127" s="187">
        <f>SUM(T128:T135)</f>
        <v>0</v>
      </c>
      <c r="AR127" s="188" t="s">
        <v>88</v>
      </c>
      <c r="AT127" s="189" t="s">
        <v>79</v>
      </c>
      <c r="AU127" s="189" t="s">
        <v>88</v>
      </c>
      <c r="AY127" s="188" t="s">
        <v>164</v>
      </c>
      <c r="BK127" s="190">
        <f>SUM(BK128:BK135)</f>
        <v>0</v>
      </c>
    </row>
    <row r="128" spans="1:65" s="2" customFormat="1" ht="30" customHeight="1">
      <c r="A128" s="36"/>
      <c r="B128" s="37"/>
      <c r="C128" s="193" t="s">
        <v>88</v>
      </c>
      <c r="D128" s="193" t="s">
        <v>166</v>
      </c>
      <c r="E128" s="194" t="s">
        <v>2881</v>
      </c>
      <c r="F128" s="195" t="s">
        <v>2882</v>
      </c>
      <c r="G128" s="196" t="s">
        <v>335</v>
      </c>
      <c r="H128" s="197">
        <v>70</v>
      </c>
      <c r="I128" s="198"/>
      <c r="J128" s="199">
        <f t="shared" ref="J128:J133" si="0">ROUND(I128*H128,2)</f>
        <v>0</v>
      </c>
      <c r="K128" s="195" t="s">
        <v>170</v>
      </c>
      <c r="L128" s="41"/>
      <c r="M128" s="200" t="s">
        <v>1</v>
      </c>
      <c r="N128" s="201" t="s">
        <v>45</v>
      </c>
      <c r="O128" s="73"/>
      <c r="P128" s="202">
        <f t="shared" ref="P128:P133" si="1">O128*H128</f>
        <v>0</v>
      </c>
      <c r="Q128" s="202">
        <v>0</v>
      </c>
      <c r="R128" s="202">
        <f t="shared" ref="R128:R133" si="2">Q128*H128</f>
        <v>0</v>
      </c>
      <c r="S128" s="202">
        <v>0</v>
      </c>
      <c r="T128" s="203">
        <f t="shared" ref="T128:T133" si="3"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04" t="s">
        <v>171</v>
      </c>
      <c r="AT128" s="204" t="s">
        <v>166</v>
      </c>
      <c r="AU128" s="204" t="s">
        <v>90</v>
      </c>
      <c r="AY128" s="19" t="s">
        <v>164</v>
      </c>
      <c r="BE128" s="205">
        <f t="shared" ref="BE128:BE133" si="4">IF(N128="základní",J128,0)</f>
        <v>0</v>
      </c>
      <c r="BF128" s="205">
        <f t="shared" ref="BF128:BF133" si="5">IF(N128="snížená",J128,0)</f>
        <v>0</v>
      </c>
      <c r="BG128" s="205">
        <f t="shared" ref="BG128:BG133" si="6">IF(N128="zákl. přenesená",J128,0)</f>
        <v>0</v>
      </c>
      <c r="BH128" s="205">
        <f t="shared" ref="BH128:BH133" si="7">IF(N128="sníž. přenesená",J128,0)</f>
        <v>0</v>
      </c>
      <c r="BI128" s="205">
        <f t="shared" ref="BI128:BI133" si="8">IF(N128="nulová",J128,0)</f>
        <v>0</v>
      </c>
      <c r="BJ128" s="19" t="s">
        <v>88</v>
      </c>
      <c r="BK128" s="205">
        <f t="shared" ref="BK128:BK133" si="9">ROUND(I128*H128,2)</f>
        <v>0</v>
      </c>
      <c r="BL128" s="19" t="s">
        <v>171</v>
      </c>
      <c r="BM128" s="204" t="s">
        <v>2883</v>
      </c>
    </row>
    <row r="129" spans="1:65" s="2" customFormat="1" ht="30" customHeight="1">
      <c r="A129" s="36"/>
      <c r="B129" s="37"/>
      <c r="C129" s="193" t="s">
        <v>90</v>
      </c>
      <c r="D129" s="193" t="s">
        <v>166</v>
      </c>
      <c r="E129" s="194" t="s">
        <v>2884</v>
      </c>
      <c r="F129" s="195" t="s">
        <v>2885</v>
      </c>
      <c r="G129" s="196" t="s">
        <v>175</v>
      </c>
      <c r="H129" s="197">
        <v>3.3</v>
      </c>
      <c r="I129" s="198"/>
      <c r="J129" s="199">
        <f t="shared" si="0"/>
        <v>0</v>
      </c>
      <c r="K129" s="195" t="s">
        <v>170</v>
      </c>
      <c r="L129" s="41"/>
      <c r="M129" s="200" t="s">
        <v>1</v>
      </c>
      <c r="N129" s="201" t="s">
        <v>45</v>
      </c>
      <c r="O129" s="73"/>
      <c r="P129" s="202">
        <f t="shared" si="1"/>
        <v>0</v>
      </c>
      <c r="Q129" s="202">
        <v>0</v>
      </c>
      <c r="R129" s="202">
        <f t="shared" si="2"/>
        <v>0</v>
      </c>
      <c r="S129" s="202">
        <v>0</v>
      </c>
      <c r="T129" s="203">
        <f t="shared" si="3"/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04" t="s">
        <v>171</v>
      </c>
      <c r="AT129" s="204" t="s">
        <v>166</v>
      </c>
      <c r="AU129" s="204" t="s">
        <v>90</v>
      </c>
      <c r="AY129" s="19" t="s">
        <v>164</v>
      </c>
      <c r="BE129" s="205">
        <f t="shared" si="4"/>
        <v>0</v>
      </c>
      <c r="BF129" s="205">
        <f t="shared" si="5"/>
        <v>0</v>
      </c>
      <c r="BG129" s="205">
        <f t="shared" si="6"/>
        <v>0</v>
      </c>
      <c r="BH129" s="205">
        <f t="shared" si="7"/>
        <v>0</v>
      </c>
      <c r="BI129" s="205">
        <f t="shared" si="8"/>
        <v>0</v>
      </c>
      <c r="BJ129" s="19" t="s">
        <v>88</v>
      </c>
      <c r="BK129" s="205">
        <f t="shared" si="9"/>
        <v>0</v>
      </c>
      <c r="BL129" s="19" t="s">
        <v>171</v>
      </c>
      <c r="BM129" s="204" t="s">
        <v>2886</v>
      </c>
    </row>
    <row r="130" spans="1:65" s="2" customFormat="1" ht="22.2" customHeight="1">
      <c r="A130" s="36"/>
      <c r="B130" s="37"/>
      <c r="C130" s="193" t="s">
        <v>179</v>
      </c>
      <c r="D130" s="193" t="s">
        <v>166</v>
      </c>
      <c r="E130" s="194" t="s">
        <v>2887</v>
      </c>
      <c r="F130" s="195" t="s">
        <v>2888</v>
      </c>
      <c r="G130" s="196" t="s">
        <v>175</v>
      </c>
      <c r="H130" s="197">
        <v>5.4</v>
      </c>
      <c r="I130" s="198"/>
      <c r="J130" s="199">
        <f t="shared" si="0"/>
        <v>0</v>
      </c>
      <c r="K130" s="195" t="s">
        <v>170</v>
      </c>
      <c r="L130" s="41"/>
      <c r="M130" s="200" t="s">
        <v>1</v>
      </c>
      <c r="N130" s="201" t="s">
        <v>45</v>
      </c>
      <c r="O130" s="73"/>
      <c r="P130" s="202">
        <f t="shared" si="1"/>
        <v>0</v>
      </c>
      <c r="Q130" s="202">
        <v>0</v>
      </c>
      <c r="R130" s="202">
        <f t="shared" si="2"/>
        <v>0</v>
      </c>
      <c r="S130" s="202">
        <v>0</v>
      </c>
      <c r="T130" s="203">
        <f t="shared" si="3"/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04" t="s">
        <v>171</v>
      </c>
      <c r="AT130" s="204" t="s">
        <v>166</v>
      </c>
      <c r="AU130" s="204" t="s">
        <v>90</v>
      </c>
      <c r="AY130" s="19" t="s">
        <v>164</v>
      </c>
      <c r="BE130" s="205">
        <f t="shared" si="4"/>
        <v>0</v>
      </c>
      <c r="BF130" s="205">
        <f t="shared" si="5"/>
        <v>0</v>
      </c>
      <c r="BG130" s="205">
        <f t="shared" si="6"/>
        <v>0</v>
      </c>
      <c r="BH130" s="205">
        <f t="shared" si="7"/>
        <v>0</v>
      </c>
      <c r="BI130" s="205">
        <f t="shared" si="8"/>
        <v>0</v>
      </c>
      <c r="BJ130" s="19" t="s">
        <v>88</v>
      </c>
      <c r="BK130" s="205">
        <f t="shared" si="9"/>
        <v>0</v>
      </c>
      <c r="BL130" s="19" t="s">
        <v>171</v>
      </c>
      <c r="BM130" s="204" t="s">
        <v>2889</v>
      </c>
    </row>
    <row r="131" spans="1:65" s="2" customFormat="1" ht="19.8" customHeight="1">
      <c r="A131" s="36"/>
      <c r="B131" s="37"/>
      <c r="C131" s="193" t="s">
        <v>171</v>
      </c>
      <c r="D131" s="193" t="s">
        <v>166</v>
      </c>
      <c r="E131" s="194" t="s">
        <v>2890</v>
      </c>
      <c r="F131" s="195" t="s">
        <v>2891</v>
      </c>
      <c r="G131" s="196" t="s">
        <v>175</v>
      </c>
      <c r="H131" s="197">
        <v>5.4</v>
      </c>
      <c r="I131" s="198"/>
      <c r="J131" s="199">
        <f t="shared" si="0"/>
        <v>0</v>
      </c>
      <c r="K131" s="195" t="s">
        <v>170</v>
      </c>
      <c r="L131" s="41"/>
      <c r="M131" s="200" t="s">
        <v>1</v>
      </c>
      <c r="N131" s="201" t="s">
        <v>45</v>
      </c>
      <c r="O131" s="73"/>
      <c r="P131" s="202">
        <f t="shared" si="1"/>
        <v>0</v>
      </c>
      <c r="Q131" s="202">
        <v>0</v>
      </c>
      <c r="R131" s="202">
        <f t="shared" si="2"/>
        <v>0</v>
      </c>
      <c r="S131" s="202">
        <v>0</v>
      </c>
      <c r="T131" s="203">
        <f t="shared" si="3"/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04" t="s">
        <v>171</v>
      </c>
      <c r="AT131" s="204" t="s">
        <v>166</v>
      </c>
      <c r="AU131" s="204" t="s">
        <v>90</v>
      </c>
      <c r="AY131" s="19" t="s">
        <v>164</v>
      </c>
      <c r="BE131" s="205">
        <f t="shared" si="4"/>
        <v>0</v>
      </c>
      <c r="BF131" s="205">
        <f t="shared" si="5"/>
        <v>0</v>
      </c>
      <c r="BG131" s="205">
        <f t="shared" si="6"/>
        <v>0</v>
      </c>
      <c r="BH131" s="205">
        <f t="shared" si="7"/>
        <v>0</v>
      </c>
      <c r="BI131" s="205">
        <f t="shared" si="8"/>
        <v>0</v>
      </c>
      <c r="BJ131" s="19" t="s">
        <v>88</v>
      </c>
      <c r="BK131" s="205">
        <f t="shared" si="9"/>
        <v>0</v>
      </c>
      <c r="BL131" s="19" t="s">
        <v>171</v>
      </c>
      <c r="BM131" s="204" t="s">
        <v>2892</v>
      </c>
    </row>
    <row r="132" spans="1:65" s="2" customFormat="1" ht="22.2" customHeight="1">
      <c r="A132" s="36"/>
      <c r="B132" s="37"/>
      <c r="C132" s="193" t="s">
        <v>189</v>
      </c>
      <c r="D132" s="193" t="s">
        <v>166</v>
      </c>
      <c r="E132" s="194" t="s">
        <v>2893</v>
      </c>
      <c r="F132" s="195" t="s">
        <v>2894</v>
      </c>
      <c r="G132" s="196" t="s">
        <v>175</v>
      </c>
      <c r="H132" s="197">
        <v>1.05</v>
      </c>
      <c r="I132" s="198"/>
      <c r="J132" s="199">
        <f t="shared" si="0"/>
        <v>0</v>
      </c>
      <c r="K132" s="195" t="s">
        <v>170</v>
      </c>
      <c r="L132" s="41"/>
      <c r="M132" s="200" t="s">
        <v>1</v>
      </c>
      <c r="N132" s="201" t="s">
        <v>45</v>
      </c>
      <c r="O132" s="73"/>
      <c r="P132" s="202">
        <f t="shared" si="1"/>
        <v>0</v>
      </c>
      <c r="Q132" s="202">
        <v>0</v>
      </c>
      <c r="R132" s="202">
        <f t="shared" si="2"/>
        <v>0</v>
      </c>
      <c r="S132" s="202">
        <v>0</v>
      </c>
      <c r="T132" s="203">
        <f t="shared" si="3"/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04" t="s">
        <v>171</v>
      </c>
      <c r="AT132" s="204" t="s">
        <v>166</v>
      </c>
      <c r="AU132" s="204" t="s">
        <v>90</v>
      </c>
      <c r="AY132" s="19" t="s">
        <v>164</v>
      </c>
      <c r="BE132" s="205">
        <f t="shared" si="4"/>
        <v>0</v>
      </c>
      <c r="BF132" s="205">
        <f t="shared" si="5"/>
        <v>0</v>
      </c>
      <c r="BG132" s="205">
        <f t="shared" si="6"/>
        <v>0</v>
      </c>
      <c r="BH132" s="205">
        <f t="shared" si="7"/>
        <v>0</v>
      </c>
      <c r="BI132" s="205">
        <f t="shared" si="8"/>
        <v>0</v>
      </c>
      <c r="BJ132" s="19" t="s">
        <v>88</v>
      </c>
      <c r="BK132" s="205">
        <f t="shared" si="9"/>
        <v>0</v>
      </c>
      <c r="BL132" s="19" t="s">
        <v>171</v>
      </c>
      <c r="BM132" s="204" t="s">
        <v>2895</v>
      </c>
    </row>
    <row r="133" spans="1:65" s="2" customFormat="1" ht="14.4" customHeight="1">
      <c r="A133" s="36"/>
      <c r="B133" s="37"/>
      <c r="C133" s="218" t="s">
        <v>198</v>
      </c>
      <c r="D133" s="218" t="s">
        <v>190</v>
      </c>
      <c r="E133" s="219" t="s">
        <v>2896</v>
      </c>
      <c r="F133" s="220" t="s">
        <v>2897</v>
      </c>
      <c r="G133" s="221" t="s">
        <v>186</v>
      </c>
      <c r="H133" s="222">
        <v>2.1</v>
      </c>
      <c r="I133" s="223"/>
      <c r="J133" s="224">
        <f t="shared" si="0"/>
        <v>0</v>
      </c>
      <c r="K133" s="220" t="s">
        <v>170</v>
      </c>
      <c r="L133" s="225"/>
      <c r="M133" s="226" t="s">
        <v>1</v>
      </c>
      <c r="N133" s="227" t="s">
        <v>45</v>
      </c>
      <c r="O133" s="73"/>
      <c r="P133" s="202">
        <f t="shared" si="1"/>
        <v>0</v>
      </c>
      <c r="Q133" s="202">
        <v>1</v>
      </c>
      <c r="R133" s="202">
        <f t="shared" si="2"/>
        <v>2.1</v>
      </c>
      <c r="S133" s="202">
        <v>0</v>
      </c>
      <c r="T133" s="203">
        <f t="shared" si="3"/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04" t="s">
        <v>193</v>
      </c>
      <c r="AT133" s="204" t="s">
        <v>190</v>
      </c>
      <c r="AU133" s="204" t="s">
        <v>90</v>
      </c>
      <c r="AY133" s="19" t="s">
        <v>164</v>
      </c>
      <c r="BE133" s="205">
        <f t="shared" si="4"/>
        <v>0</v>
      </c>
      <c r="BF133" s="205">
        <f t="shared" si="5"/>
        <v>0</v>
      </c>
      <c r="BG133" s="205">
        <f t="shared" si="6"/>
        <v>0</v>
      </c>
      <c r="BH133" s="205">
        <f t="shared" si="7"/>
        <v>0</v>
      </c>
      <c r="BI133" s="205">
        <f t="shared" si="8"/>
        <v>0</v>
      </c>
      <c r="BJ133" s="19" t="s">
        <v>88</v>
      </c>
      <c r="BK133" s="205">
        <f t="shared" si="9"/>
        <v>0</v>
      </c>
      <c r="BL133" s="19" t="s">
        <v>171</v>
      </c>
      <c r="BM133" s="204" t="s">
        <v>2898</v>
      </c>
    </row>
    <row r="134" spans="1:65" s="13" customFormat="1" ht="10.199999999999999">
      <c r="B134" s="206"/>
      <c r="C134" s="207"/>
      <c r="D134" s="208" t="s">
        <v>177</v>
      </c>
      <c r="E134" s="207"/>
      <c r="F134" s="210" t="s">
        <v>2899</v>
      </c>
      <c r="G134" s="207"/>
      <c r="H134" s="211">
        <v>2.1</v>
      </c>
      <c r="I134" s="212"/>
      <c r="J134" s="207"/>
      <c r="K134" s="207"/>
      <c r="L134" s="213"/>
      <c r="M134" s="214"/>
      <c r="N134" s="215"/>
      <c r="O134" s="215"/>
      <c r="P134" s="215"/>
      <c r="Q134" s="215"/>
      <c r="R134" s="215"/>
      <c r="S134" s="215"/>
      <c r="T134" s="216"/>
      <c r="AT134" s="217" t="s">
        <v>177</v>
      </c>
      <c r="AU134" s="217" t="s">
        <v>90</v>
      </c>
      <c r="AV134" s="13" t="s">
        <v>90</v>
      </c>
      <c r="AW134" s="13" t="s">
        <v>4</v>
      </c>
      <c r="AX134" s="13" t="s">
        <v>88</v>
      </c>
      <c r="AY134" s="217" t="s">
        <v>164</v>
      </c>
    </row>
    <row r="135" spans="1:65" s="2" customFormat="1" ht="22.2" customHeight="1">
      <c r="A135" s="36"/>
      <c r="B135" s="37"/>
      <c r="C135" s="193" t="s">
        <v>207</v>
      </c>
      <c r="D135" s="193" t="s">
        <v>166</v>
      </c>
      <c r="E135" s="194" t="s">
        <v>2900</v>
      </c>
      <c r="F135" s="195" t="s">
        <v>2901</v>
      </c>
      <c r="G135" s="196" t="s">
        <v>175</v>
      </c>
      <c r="H135" s="197">
        <v>1.05</v>
      </c>
      <c r="I135" s="198"/>
      <c r="J135" s="199">
        <f>ROUND(I135*H135,2)</f>
        <v>0</v>
      </c>
      <c r="K135" s="195" t="s">
        <v>170</v>
      </c>
      <c r="L135" s="41"/>
      <c r="M135" s="200" t="s">
        <v>1</v>
      </c>
      <c r="N135" s="201" t="s">
        <v>45</v>
      </c>
      <c r="O135" s="73"/>
      <c r="P135" s="202">
        <f>O135*H135</f>
        <v>0</v>
      </c>
      <c r="Q135" s="202">
        <v>0</v>
      </c>
      <c r="R135" s="202">
        <f>Q135*H135</f>
        <v>0</v>
      </c>
      <c r="S135" s="202">
        <v>0</v>
      </c>
      <c r="T135" s="203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04" t="s">
        <v>171</v>
      </c>
      <c r="AT135" s="204" t="s">
        <v>166</v>
      </c>
      <c r="AU135" s="204" t="s">
        <v>90</v>
      </c>
      <c r="AY135" s="19" t="s">
        <v>164</v>
      </c>
      <c r="BE135" s="205">
        <f>IF(N135="základní",J135,0)</f>
        <v>0</v>
      </c>
      <c r="BF135" s="205">
        <f>IF(N135="snížená",J135,0)</f>
        <v>0</v>
      </c>
      <c r="BG135" s="205">
        <f>IF(N135="zákl. přenesená",J135,0)</f>
        <v>0</v>
      </c>
      <c r="BH135" s="205">
        <f>IF(N135="sníž. přenesená",J135,0)</f>
        <v>0</v>
      </c>
      <c r="BI135" s="205">
        <f>IF(N135="nulová",J135,0)</f>
        <v>0</v>
      </c>
      <c r="BJ135" s="19" t="s">
        <v>88</v>
      </c>
      <c r="BK135" s="205">
        <f>ROUND(I135*H135,2)</f>
        <v>0</v>
      </c>
      <c r="BL135" s="19" t="s">
        <v>171</v>
      </c>
      <c r="BM135" s="204" t="s">
        <v>2902</v>
      </c>
    </row>
    <row r="136" spans="1:65" s="12" customFormat="1" ht="22.8" customHeight="1">
      <c r="B136" s="177"/>
      <c r="C136" s="178"/>
      <c r="D136" s="179" t="s">
        <v>79</v>
      </c>
      <c r="E136" s="191" t="s">
        <v>171</v>
      </c>
      <c r="F136" s="191" t="s">
        <v>1643</v>
      </c>
      <c r="G136" s="178"/>
      <c r="H136" s="178"/>
      <c r="I136" s="181"/>
      <c r="J136" s="192">
        <f>BK136</f>
        <v>0</v>
      </c>
      <c r="K136" s="178"/>
      <c r="L136" s="183"/>
      <c r="M136" s="184"/>
      <c r="N136" s="185"/>
      <c r="O136" s="185"/>
      <c r="P136" s="186">
        <f>P137</f>
        <v>0</v>
      </c>
      <c r="Q136" s="185"/>
      <c r="R136" s="186">
        <f>R137</f>
        <v>0</v>
      </c>
      <c r="S136" s="185"/>
      <c r="T136" s="187">
        <f>T137</f>
        <v>0</v>
      </c>
      <c r="AR136" s="188" t="s">
        <v>88</v>
      </c>
      <c r="AT136" s="189" t="s">
        <v>79</v>
      </c>
      <c r="AU136" s="189" t="s">
        <v>88</v>
      </c>
      <c r="AY136" s="188" t="s">
        <v>164</v>
      </c>
      <c r="BK136" s="190">
        <f>BK137</f>
        <v>0</v>
      </c>
    </row>
    <row r="137" spans="1:65" s="2" customFormat="1" ht="19.8" customHeight="1">
      <c r="A137" s="36"/>
      <c r="B137" s="37"/>
      <c r="C137" s="193" t="s">
        <v>193</v>
      </c>
      <c r="D137" s="193" t="s">
        <v>166</v>
      </c>
      <c r="E137" s="194" t="s">
        <v>2903</v>
      </c>
      <c r="F137" s="195" t="s">
        <v>2904</v>
      </c>
      <c r="G137" s="196" t="s">
        <v>175</v>
      </c>
      <c r="H137" s="197">
        <v>0.52500000000000002</v>
      </c>
      <c r="I137" s="198"/>
      <c r="J137" s="199">
        <f>ROUND(I137*H137,2)</f>
        <v>0</v>
      </c>
      <c r="K137" s="195" t="s">
        <v>170</v>
      </c>
      <c r="L137" s="41"/>
      <c r="M137" s="200" t="s">
        <v>1</v>
      </c>
      <c r="N137" s="201" t="s">
        <v>45</v>
      </c>
      <c r="O137" s="73"/>
      <c r="P137" s="202">
        <f>O137*H137</f>
        <v>0</v>
      </c>
      <c r="Q137" s="202">
        <v>0</v>
      </c>
      <c r="R137" s="202">
        <f>Q137*H137</f>
        <v>0</v>
      </c>
      <c r="S137" s="202">
        <v>0</v>
      </c>
      <c r="T137" s="203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04" t="s">
        <v>171</v>
      </c>
      <c r="AT137" s="204" t="s">
        <v>166</v>
      </c>
      <c r="AU137" s="204" t="s">
        <v>90</v>
      </c>
      <c r="AY137" s="19" t="s">
        <v>164</v>
      </c>
      <c r="BE137" s="205">
        <f>IF(N137="základní",J137,0)</f>
        <v>0</v>
      </c>
      <c r="BF137" s="205">
        <f>IF(N137="snížená",J137,0)</f>
        <v>0</v>
      </c>
      <c r="BG137" s="205">
        <f>IF(N137="zákl. přenesená",J137,0)</f>
        <v>0</v>
      </c>
      <c r="BH137" s="205">
        <f>IF(N137="sníž. přenesená",J137,0)</f>
        <v>0</v>
      </c>
      <c r="BI137" s="205">
        <f>IF(N137="nulová",J137,0)</f>
        <v>0</v>
      </c>
      <c r="BJ137" s="19" t="s">
        <v>88</v>
      </c>
      <c r="BK137" s="205">
        <f>ROUND(I137*H137,2)</f>
        <v>0</v>
      </c>
      <c r="BL137" s="19" t="s">
        <v>171</v>
      </c>
      <c r="BM137" s="204" t="s">
        <v>2905</v>
      </c>
    </row>
    <row r="138" spans="1:65" s="12" customFormat="1" ht="22.8" customHeight="1">
      <c r="B138" s="177"/>
      <c r="C138" s="178"/>
      <c r="D138" s="179" t="s">
        <v>79</v>
      </c>
      <c r="E138" s="191" t="s">
        <v>193</v>
      </c>
      <c r="F138" s="191" t="s">
        <v>2906</v>
      </c>
      <c r="G138" s="178"/>
      <c r="H138" s="178"/>
      <c r="I138" s="181"/>
      <c r="J138" s="192">
        <f>BK138</f>
        <v>0</v>
      </c>
      <c r="K138" s="178"/>
      <c r="L138" s="183"/>
      <c r="M138" s="184"/>
      <c r="N138" s="185"/>
      <c r="O138" s="185"/>
      <c r="P138" s="186">
        <f>SUM(P139:P180)</f>
        <v>0</v>
      </c>
      <c r="Q138" s="185"/>
      <c r="R138" s="186">
        <f>SUM(R139:R180)</f>
        <v>1.8572600000000004</v>
      </c>
      <c r="S138" s="185"/>
      <c r="T138" s="187">
        <f>SUM(T139:T180)</f>
        <v>0</v>
      </c>
      <c r="AR138" s="188" t="s">
        <v>88</v>
      </c>
      <c r="AT138" s="189" t="s">
        <v>79</v>
      </c>
      <c r="AU138" s="189" t="s">
        <v>88</v>
      </c>
      <c r="AY138" s="188" t="s">
        <v>164</v>
      </c>
      <c r="BK138" s="190">
        <f>SUM(BK139:BK180)</f>
        <v>0</v>
      </c>
    </row>
    <row r="139" spans="1:65" s="2" customFormat="1" ht="14.4" customHeight="1">
      <c r="A139" s="36"/>
      <c r="B139" s="37"/>
      <c r="C139" s="193" t="s">
        <v>219</v>
      </c>
      <c r="D139" s="193" t="s">
        <v>166</v>
      </c>
      <c r="E139" s="194" t="s">
        <v>2907</v>
      </c>
      <c r="F139" s="195" t="s">
        <v>2908</v>
      </c>
      <c r="G139" s="196" t="s">
        <v>335</v>
      </c>
      <c r="H139" s="197">
        <v>690</v>
      </c>
      <c r="I139" s="198"/>
      <c r="J139" s="199">
        <f t="shared" ref="J139:J180" si="10">ROUND(I139*H139,2)</f>
        <v>0</v>
      </c>
      <c r="K139" s="195" t="s">
        <v>170</v>
      </c>
      <c r="L139" s="41"/>
      <c r="M139" s="200" t="s">
        <v>1</v>
      </c>
      <c r="N139" s="201" t="s">
        <v>45</v>
      </c>
      <c r="O139" s="73"/>
      <c r="P139" s="202">
        <f t="shared" ref="P139:P180" si="11">O139*H139</f>
        <v>0</v>
      </c>
      <c r="Q139" s="202">
        <v>6.9999999999999994E-5</v>
      </c>
      <c r="R139" s="202">
        <f t="shared" ref="R139:R180" si="12">Q139*H139</f>
        <v>4.8299999999999996E-2</v>
      </c>
      <c r="S139" s="202">
        <v>0</v>
      </c>
      <c r="T139" s="203">
        <f t="shared" ref="T139:T180" si="13"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4" t="s">
        <v>171</v>
      </c>
      <c r="AT139" s="204" t="s">
        <v>166</v>
      </c>
      <c r="AU139" s="204" t="s">
        <v>90</v>
      </c>
      <c r="AY139" s="19" t="s">
        <v>164</v>
      </c>
      <c r="BE139" s="205">
        <f t="shared" ref="BE139:BE180" si="14">IF(N139="základní",J139,0)</f>
        <v>0</v>
      </c>
      <c r="BF139" s="205">
        <f t="shared" ref="BF139:BF180" si="15">IF(N139="snížená",J139,0)</f>
        <v>0</v>
      </c>
      <c r="BG139" s="205">
        <f t="shared" ref="BG139:BG180" si="16">IF(N139="zákl. přenesená",J139,0)</f>
        <v>0</v>
      </c>
      <c r="BH139" s="205">
        <f t="shared" ref="BH139:BH180" si="17">IF(N139="sníž. přenesená",J139,0)</f>
        <v>0</v>
      </c>
      <c r="BI139" s="205">
        <f t="shared" ref="BI139:BI180" si="18">IF(N139="nulová",J139,0)</f>
        <v>0</v>
      </c>
      <c r="BJ139" s="19" t="s">
        <v>88</v>
      </c>
      <c r="BK139" s="205">
        <f t="shared" ref="BK139:BK180" si="19">ROUND(I139*H139,2)</f>
        <v>0</v>
      </c>
      <c r="BL139" s="19" t="s">
        <v>171</v>
      </c>
      <c r="BM139" s="204" t="s">
        <v>2909</v>
      </c>
    </row>
    <row r="140" spans="1:65" s="2" customFormat="1" ht="19.8" customHeight="1">
      <c r="A140" s="36"/>
      <c r="B140" s="37"/>
      <c r="C140" s="193" t="s">
        <v>226</v>
      </c>
      <c r="D140" s="193" t="s">
        <v>166</v>
      </c>
      <c r="E140" s="194" t="s">
        <v>2910</v>
      </c>
      <c r="F140" s="195" t="s">
        <v>2911</v>
      </c>
      <c r="G140" s="196" t="s">
        <v>335</v>
      </c>
      <c r="H140" s="197">
        <v>40</v>
      </c>
      <c r="I140" s="198"/>
      <c r="J140" s="199">
        <f t="shared" si="10"/>
        <v>0</v>
      </c>
      <c r="K140" s="195" t="s">
        <v>170</v>
      </c>
      <c r="L140" s="41"/>
      <c r="M140" s="200" t="s">
        <v>1</v>
      </c>
      <c r="N140" s="201" t="s">
        <v>45</v>
      </c>
      <c r="O140" s="73"/>
      <c r="P140" s="202">
        <f t="shared" si="11"/>
        <v>0</v>
      </c>
      <c r="Q140" s="202">
        <v>2.0000000000000001E-4</v>
      </c>
      <c r="R140" s="202">
        <f t="shared" si="12"/>
        <v>8.0000000000000002E-3</v>
      </c>
      <c r="S140" s="202">
        <v>0</v>
      </c>
      <c r="T140" s="203">
        <f t="shared" si="13"/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4" t="s">
        <v>171</v>
      </c>
      <c r="AT140" s="204" t="s">
        <v>166</v>
      </c>
      <c r="AU140" s="204" t="s">
        <v>90</v>
      </c>
      <c r="AY140" s="19" t="s">
        <v>164</v>
      </c>
      <c r="BE140" s="205">
        <f t="shared" si="14"/>
        <v>0</v>
      </c>
      <c r="BF140" s="205">
        <f t="shared" si="15"/>
        <v>0</v>
      </c>
      <c r="BG140" s="205">
        <f t="shared" si="16"/>
        <v>0</v>
      </c>
      <c r="BH140" s="205">
        <f t="shared" si="17"/>
        <v>0</v>
      </c>
      <c r="BI140" s="205">
        <f t="shared" si="18"/>
        <v>0</v>
      </c>
      <c r="BJ140" s="19" t="s">
        <v>88</v>
      </c>
      <c r="BK140" s="205">
        <f t="shared" si="19"/>
        <v>0</v>
      </c>
      <c r="BL140" s="19" t="s">
        <v>171</v>
      </c>
      <c r="BM140" s="204" t="s">
        <v>2912</v>
      </c>
    </row>
    <row r="141" spans="1:65" s="2" customFormat="1" ht="19.8" customHeight="1">
      <c r="A141" s="36"/>
      <c r="B141" s="37"/>
      <c r="C141" s="193" t="s">
        <v>240</v>
      </c>
      <c r="D141" s="193" t="s">
        <v>166</v>
      </c>
      <c r="E141" s="194" t="s">
        <v>2913</v>
      </c>
      <c r="F141" s="195" t="s">
        <v>2914</v>
      </c>
      <c r="G141" s="196" t="s">
        <v>335</v>
      </c>
      <c r="H141" s="197">
        <v>60</v>
      </c>
      <c r="I141" s="198"/>
      <c r="J141" s="199">
        <f t="shared" si="10"/>
        <v>0</v>
      </c>
      <c r="K141" s="195" t="s">
        <v>170</v>
      </c>
      <c r="L141" s="41"/>
      <c r="M141" s="200" t="s">
        <v>1</v>
      </c>
      <c r="N141" s="201" t="s">
        <v>45</v>
      </c>
      <c r="O141" s="73"/>
      <c r="P141" s="202">
        <f t="shared" si="11"/>
        <v>0</v>
      </c>
      <c r="Q141" s="202">
        <v>3.1E-4</v>
      </c>
      <c r="R141" s="202">
        <f t="shared" si="12"/>
        <v>1.8599999999999998E-2</v>
      </c>
      <c r="S141" s="202">
        <v>0</v>
      </c>
      <c r="T141" s="203">
        <f t="shared" si="13"/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4" t="s">
        <v>171</v>
      </c>
      <c r="AT141" s="204" t="s">
        <v>166</v>
      </c>
      <c r="AU141" s="204" t="s">
        <v>90</v>
      </c>
      <c r="AY141" s="19" t="s">
        <v>164</v>
      </c>
      <c r="BE141" s="205">
        <f t="shared" si="14"/>
        <v>0</v>
      </c>
      <c r="BF141" s="205">
        <f t="shared" si="15"/>
        <v>0</v>
      </c>
      <c r="BG141" s="205">
        <f t="shared" si="16"/>
        <v>0</v>
      </c>
      <c r="BH141" s="205">
        <f t="shared" si="17"/>
        <v>0</v>
      </c>
      <c r="BI141" s="205">
        <f t="shared" si="18"/>
        <v>0</v>
      </c>
      <c r="BJ141" s="19" t="s">
        <v>88</v>
      </c>
      <c r="BK141" s="205">
        <f t="shared" si="19"/>
        <v>0</v>
      </c>
      <c r="BL141" s="19" t="s">
        <v>171</v>
      </c>
      <c r="BM141" s="204" t="s">
        <v>2915</v>
      </c>
    </row>
    <row r="142" spans="1:65" s="2" customFormat="1" ht="22.2" customHeight="1">
      <c r="A142" s="36"/>
      <c r="B142" s="37"/>
      <c r="C142" s="193" t="s">
        <v>245</v>
      </c>
      <c r="D142" s="193" t="s">
        <v>166</v>
      </c>
      <c r="E142" s="194" t="s">
        <v>2916</v>
      </c>
      <c r="F142" s="195" t="s">
        <v>2917</v>
      </c>
      <c r="G142" s="196" t="s">
        <v>325</v>
      </c>
      <c r="H142" s="197">
        <v>20</v>
      </c>
      <c r="I142" s="198"/>
      <c r="J142" s="199">
        <f t="shared" si="10"/>
        <v>0</v>
      </c>
      <c r="K142" s="195" t="s">
        <v>170</v>
      </c>
      <c r="L142" s="41"/>
      <c r="M142" s="200" t="s">
        <v>1</v>
      </c>
      <c r="N142" s="201" t="s">
        <v>45</v>
      </c>
      <c r="O142" s="73"/>
      <c r="P142" s="202">
        <f t="shared" si="11"/>
        <v>0</v>
      </c>
      <c r="Q142" s="202">
        <v>0</v>
      </c>
      <c r="R142" s="202">
        <f t="shared" si="12"/>
        <v>0</v>
      </c>
      <c r="S142" s="202">
        <v>0</v>
      </c>
      <c r="T142" s="203">
        <f t="shared" si="13"/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4" t="s">
        <v>171</v>
      </c>
      <c r="AT142" s="204" t="s">
        <v>166</v>
      </c>
      <c r="AU142" s="204" t="s">
        <v>90</v>
      </c>
      <c r="AY142" s="19" t="s">
        <v>164</v>
      </c>
      <c r="BE142" s="205">
        <f t="shared" si="14"/>
        <v>0</v>
      </c>
      <c r="BF142" s="205">
        <f t="shared" si="15"/>
        <v>0</v>
      </c>
      <c r="BG142" s="205">
        <f t="shared" si="16"/>
        <v>0</v>
      </c>
      <c r="BH142" s="205">
        <f t="shared" si="17"/>
        <v>0</v>
      </c>
      <c r="BI142" s="205">
        <f t="shared" si="18"/>
        <v>0</v>
      </c>
      <c r="BJ142" s="19" t="s">
        <v>88</v>
      </c>
      <c r="BK142" s="205">
        <f t="shared" si="19"/>
        <v>0</v>
      </c>
      <c r="BL142" s="19" t="s">
        <v>171</v>
      </c>
      <c r="BM142" s="204" t="s">
        <v>2918</v>
      </c>
    </row>
    <row r="143" spans="1:65" s="2" customFormat="1" ht="14.4" customHeight="1">
      <c r="A143" s="36"/>
      <c r="B143" s="37"/>
      <c r="C143" s="218" t="s">
        <v>253</v>
      </c>
      <c r="D143" s="218" t="s">
        <v>190</v>
      </c>
      <c r="E143" s="219" t="s">
        <v>2919</v>
      </c>
      <c r="F143" s="220" t="s">
        <v>2920</v>
      </c>
      <c r="G143" s="221" t="s">
        <v>325</v>
      </c>
      <c r="H143" s="222">
        <v>20</v>
      </c>
      <c r="I143" s="223"/>
      <c r="J143" s="224">
        <f t="shared" si="10"/>
        <v>0</v>
      </c>
      <c r="K143" s="220" t="s">
        <v>170</v>
      </c>
      <c r="L143" s="225"/>
      <c r="M143" s="226" t="s">
        <v>1</v>
      </c>
      <c r="N143" s="227" t="s">
        <v>45</v>
      </c>
      <c r="O143" s="73"/>
      <c r="P143" s="202">
        <f t="shared" si="11"/>
        <v>0</v>
      </c>
      <c r="Q143" s="202">
        <v>1.6000000000000001E-4</v>
      </c>
      <c r="R143" s="202">
        <f t="shared" si="12"/>
        <v>3.2000000000000002E-3</v>
      </c>
      <c r="S143" s="202">
        <v>0</v>
      </c>
      <c r="T143" s="203">
        <f t="shared" si="13"/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4" t="s">
        <v>193</v>
      </c>
      <c r="AT143" s="204" t="s">
        <v>190</v>
      </c>
      <c r="AU143" s="204" t="s">
        <v>90</v>
      </c>
      <c r="AY143" s="19" t="s">
        <v>164</v>
      </c>
      <c r="BE143" s="205">
        <f t="shared" si="14"/>
        <v>0</v>
      </c>
      <c r="BF143" s="205">
        <f t="shared" si="15"/>
        <v>0</v>
      </c>
      <c r="BG143" s="205">
        <f t="shared" si="16"/>
        <v>0</v>
      </c>
      <c r="BH143" s="205">
        <f t="shared" si="17"/>
        <v>0</v>
      </c>
      <c r="BI143" s="205">
        <f t="shared" si="18"/>
        <v>0</v>
      </c>
      <c r="BJ143" s="19" t="s">
        <v>88</v>
      </c>
      <c r="BK143" s="205">
        <f t="shared" si="19"/>
        <v>0</v>
      </c>
      <c r="BL143" s="19" t="s">
        <v>171</v>
      </c>
      <c r="BM143" s="204" t="s">
        <v>2921</v>
      </c>
    </row>
    <row r="144" spans="1:65" s="2" customFormat="1" ht="22.2" customHeight="1">
      <c r="A144" s="36"/>
      <c r="B144" s="37"/>
      <c r="C144" s="193" t="s">
        <v>258</v>
      </c>
      <c r="D144" s="193" t="s">
        <v>166</v>
      </c>
      <c r="E144" s="194" t="s">
        <v>2922</v>
      </c>
      <c r="F144" s="195" t="s">
        <v>2923</v>
      </c>
      <c r="G144" s="196" t="s">
        <v>325</v>
      </c>
      <c r="H144" s="197">
        <v>10</v>
      </c>
      <c r="I144" s="198"/>
      <c r="J144" s="199">
        <f t="shared" si="10"/>
        <v>0</v>
      </c>
      <c r="K144" s="195" t="s">
        <v>170</v>
      </c>
      <c r="L144" s="41"/>
      <c r="M144" s="200" t="s">
        <v>1</v>
      </c>
      <c r="N144" s="201" t="s">
        <v>45</v>
      </c>
      <c r="O144" s="73"/>
      <c r="P144" s="202">
        <f t="shared" si="11"/>
        <v>0</v>
      </c>
      <c r="Q144" s="202">
        <v>0</v>
      </c>
      <c r="R144" s="202">
        <f t="shared" si="12"/>
        <v>0</v>
      </c>
      <c r="S144" s="202">
        <v>0</v>
      </c>
      <c r="T144" s="203">
        <f t="shared" si="13"/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4" t="s">
        <v>171</v>
      </c>
      <c r="AT144" s="204" t="s">
        <v>166</v>
      </c>
      <c r="AU144" s="204" t="s">
        <v>90</v>
      </c>
      <c r="AY144" s="19" t="s">
        <v>164</v>
      </c>
      <c r="BE144" s="205">
        <f t="shared" si="14"/>
        <v>0</v>
      </c>
      <c r="BF144" s="205">
        <f t="shared" si="15"/>
        <v>0</v>
      </c>
      <c r="BG144" s="205">
        <f t="shared" si="16"/>
        <v>0</v>
      </c>
      <c r="BH144" s="205">
        <f t="shared" si="17"/>
        <v>0</v>
      </c>
      <c r="BI144" s="205">
        <f t="shared" si="18"/>
        <v>0</v>
      </c>
      <c r="BJ144" s="19" t="s">
        <v>88</v>
      </c>
      <c r="BK144" s="205">
        <f t="shared" si="19"/>
        <v>0</v>
      </c>
      <c r="BL144" s="19" t="s">
        <v>171</v>
      </c>
      <c r="BM144" s="204" t="s">
        <v>2924</v>
      </c>
    </row>
    <row r="145" spans="1:65" s="2" customFormat="1" ht="14.4" customHeight="1">
      <c r="A145" s="36"/>
      <c r="B145" s="37"/>
      <c r="C145" s="218" t="s">
        <v>8</v>
      </c>
      <c r="D145" s="218" t="s">
        <v>190</v>
      </c>
      <c r="E145" s="219" t="s">
        <v>2925</v>
      </c>
      <c r="F145" s="220" t="s">
        <v>2926</v>
      </c>
      <c r="G145" s="221" t="s">
        <v>325</v>
      </c>
      <c r="H145" s="222">
        <v>10</v>
      </c>
      <c r="I145" s="223"/>
      <c r="J145" s="224">
        <f t="shared" si="10"/>
        <v>0</v>
      </c>
      <c r="K145" s="220" t="s">
        <v>170</v>
      </c>
      <c r="L145" s="225"/>
      <c r="M145" s="226" t="s">
        <v>1</v>
      </c>
      <c r="N145" s="227" t="s">
        <v>45</v>
      </c>
      <c r="O145" s="73"/>
      <c r="P145" s="202">
        <f t="shared" si="11"/>
        <v>0</v>
      </c>
      <c r="Q145" s="202">
        <v>3.1E-4</v>
      </c>
      <c r="R145" s="202">
        <f t="shared" si="12"/>
        <v>3.0999999999999999E-3</v>
      </c>
      <c r="S145" s="202">
        <v>0</v>
      </c>
      <c r="T145" s="203">
        <f t="shared" si="13"/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4" t="s">
        <v>193</v>
      </c>
      <c r="AT145" s="204" t="s">
        <v>190</v>
      </c>
      <c r="AU145" s="204" t="s">
        <v>90</v>
      </c>
      <c r="AY145" s="19" t="s">
        <v>164</v>
      </c>
      <c r="BE145" s="205">
        <f t="shared" si="14"/>
        <v>0</v>
      </c>
      <c r="BF145" s="205">
        <f t="shared" si="15"/>
        <v>0</v>
      </c>
      <c r="BG145" s="205">
        <f t="shared" si="16"/>
        <v>0</v>
      </c>
      <c r="BH145" s="205">
        <f t="shared" si="17"/>
        <v>0</v>
      </c>
      <c r="BI145" s="205">
        <f t="shared" si="18"/>
        <v>0</v>
      </c>
      <c r="BJ145" s="19" t="s">
        <v>88</v>
      </c>
      <c r="BK145" s="205">
        <f t="shared" si="19"/>
        <v>0</v>
      </c>
      <c r="BL145" s="19" t="s">
        <v>171</v>
      </c>
      <c r="BM145" s="204" t="s">
        <v>2927</v>
      </c>
    </row>
    <row r="146" spans="1:65" s="2" customFormat="1" ht="19.8" customHeight="1">
      <c r="A146" s="36"/>
      <c r="B146" s="37"/>
      <c r="C146" s="193" t="s">
        <v>270</v>
      </c>
      <c r="D146" s="193" t="s">
        <v>166</v>
      </c>
      <c r="E146" s="194" t="s">
        <v>2928</v>
      </c>
      <c r="F146" s="195" t="s">
        <v>2929</v>
      </c>
      <c r="G146" s="196" t="s">
        <v>335</v>
      </c>
      <c r="H146" s="197">
        <v>690</v>
      </c>
      <c r="I146" s="198"/>
      <c r="J146" s="199">
        <f t="shared" si="10"/>
        <v>0</v>
      </c>
      <c r="K146" s="195" t="s">
        <v>1</v>
      </c>
      <c r="L146" s="41"/>
      <c r="M146" s="200" t="s">
        <v>1</v>
      </c>
      <c r="N146" s="201" t="s">
        <v>45</v>
      </c>
      <c r="O146" s="73"/>
      <c r="P146" s="202">
        <f t="shared" si="11"/>
        <v>0</v>
      </c>
      <c r="Q146" s="202">
        <v>6.9999999999999994E-5</v>
      </c>
      <c r="R146" s="202">
        <f t="shared" si="12"/>
        <v>4.8299999999999996E-2</v>
      </c>
      <c r="S146" s="202">
        <v>0</v>
      </c>
      <c r="T146" s="203">
        <f t="shared" si="13"/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4" t="s">
        <v>171</v>
      </c>
      <c r="AT146" s="204" t="s">
        <v>166</v>
      </c>
      <c r="AU146" s="204" t="s">
        <v>90</v>
      </c>
      <c r="AY146" s="19" t="s">
        <v>164</v>
      </c>
      <c r="BE146" s="205">
        <f t="shared" si="14"/>
        <v>0</v>
      </c>
      <c r="BF146" s="205">
        <f t="shared" si="15"/>
        <v>0</v>
      </c>
      <c r="BG146" s="205">
        <f t="shared" si="16"/>
        <v>0</v>
      </c>
      <c r="BH146" s="205">
        <f t="shared" si="17"/>
        <v>0</v>
      </c>
      <c r="BI146" s="205">
        <f t="shared" si="18"/>
        <v>0</v>
      </c>
      <c r="BJ146" s="19" t="s">
        <v>88</v>
      </c>
      <c r="BK146" s="205">
        <f t="shared" si="19"/>
        <v>0</v>
      </c>
      <c r="BL146" s="19" t="s">
        <v>171</v>
      </c>
      <c r="BM146" s="204" t="s">
        <v>2930</v>
      </c>
    </row>
    <row r="147" spans="1:65" s="2" customFormat="1" ht="22.2" customHeight="1">
      <c r="A147" s="36"/>
      <c r="B147" s="37"/>
      <c r="C147" s="218" t="s">
        <v>276</v>
      </c>
      <c r="D147" s="218" t="s">
        <v>190</v>
      </c>
      <c r="E147" s="219" t="s">
        <v>2931</v>
      </c>
      <c r="F147" s="220" t="s">
        <v>2932</v>
      </c>
      <c r="G147" s="221" t="s">
        <v>335</v>
      </c>
      <c r="H147" s="222">
        <v>2110</v>
      </c>
      <c r="I147" s="223"/>
      <c r="J147" s="224">
        <f t="shared" si="10"/>
        <v>0</v>
      </c>
      <c r="K147" s="220" t="s">
        <v>1</v>
      </c>
      <c r="L147" s="225"/>
      <c r="M147" s="226" t="s">
        <v>1</v>
      </c>
      <c r="N147" s="227" t="s">
        <v>45</v>
      </c>
      <c r="O147" s="73"/>
      <c r="P147" s="202">
        <f t="shared" si="11"/>
        <v>0</v>
      </c>
      <c r="Q147" s="202">
        <v>3.1E-4</v>
      </c>
      <c r="R147" s="202">
        <f t="shared" si="12"/>
        <v>0.65410000000000001</v>
      </c>
      <c r="S147" s="202">
        <v>0</v>
      </c>
      <c r="T147" s="203">
        <f t="shared" si="13"/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4" t="s">
        <v>193</v>
      </c>
      <c r="AT147" s="204" t="s">
        <v>190</v>
      </c>
      <c r="AU147" s="204" t="s">
        <v>90</v>
      </c>
      <c r="AY147" s="19" t="s">
        <v>164</v>
      </c>
      <c r="BE147" s="205">
        <f t="shared" si="14"/>
        <v>0</v>
      </c>
      <c r="BF147" s="205">
        <f t="shared" si="15"/>
        <v>0</v>
      </c>
      <c r="BG147" s="205">
        <f t="shared" si="16"/>
        <v>0</v>
      </c>
      <c r="BH147" s="205">
        <f t="shared" si="17"/>
        <v>0</v>
      </c>
      <c r="BI147" s="205">
        <f t="shared" si="18"/>
        <v>0</v>
      </c>
      <c r="BJ147" s="19" t="s">
        <v>88</v>
      </c>
      <c r="BK147" s="205">
        <f t="shared" si="19"/>
        <v>0</v>
      </c>
      <c r="BL147" s="19" t="s">
        <v>171</v>
      </c>
      <c r="BM147" s="204" t="s">
        <v>2933</v>
      </c>
    </row>
    <row r="148" spans="1:65" s="2" customFormat="1" ht="14.4" customHeight="1">
      <c r="A148" s="36"/>
      <c r="B148" s="37"/>
      <c r="C148" s="218" t="s">
        <v>281</v>
      </c>
      <c r="D148" s="218" t="s">
        <v>190</v>
      </c>
      <c r="E148" s="219" t="s">
        <v>2934</v>
      </c>
      <c r="F148" s="220" t="s">
        <v>2935</v>
      </c>
      <c r="G148" s="221" t="s">
        <v>325</v>
      </c>
      <c r="H148" s="222">
        <v>5</v>
      </c>
      <c r="I148" s="223"/>
      <c r="J148" s="224">
        <f t="shared" si="10"/>
        <v>0</v>
      </c>
      <c r="K148" s="220" t="s">
        <v>1</v>
      </c>
      <c r="L148" s="225"/>
      <c r="M148" s="226" t="s">
        <v>1</v>
      </c>
      <c r="N148" s="227" t="s">
        <v>45</v>
      </c>
      <c r="O148" s="73"/>
      <c r="P148" s="202">
        <f t="shared" si="11"/>
        <v>0</v>
      </c>
      <c r="Q148" s="202">
        <v>3.1E-4</v>
      </c>
      <c r="R148" s="202">
        <f t="shared" si="12"/>
        <v>1.5499999999999999E-3</v>
      </c>
      <c r="S148" s="202">
        <v>0</v>
      </c>
      <c r="T148" s="203">
        <f t="shared" si="13"/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4" t="s">
        <v>193</v>
      </c>
      <c r="AT148" s="204" t="s">
        <v>190</v>
      </c>
      <c r="AU148" s="204" t="s">
        <v>90</v>
      </c>
      <c r="AY148" s="19" t="s">
        <v>164</v>
      </c>
      <c r="BE148" s="205">
        <f t="shared" si="14"/>
        <v>0</v>
      </c>
      <c r="BF148" s="205">
        <f t="shared" si="15"/>
        <v>0</v>
      </c>
      <c r="BG148" s="205">
        <f t="shared" si="16"/>
        <v>0</v>
      </c>
      <c r="BH148" s="205">
        <f t="shared" si="17"/>
        <v>0</v>
      </c>
      <c r="BI148" s="205">
        <f t="shared" si="18"/>
        <v>0</v>
      </c>
      <c r="BJ148" s="19" t="s">
        <v>88</v>
      </c>
      <c r="BK148" s="205">
        <f t="shared" si="19"/>
        <v>0</v>
      </c>
      <c r="BL148" s="19" t="s">
        <v>171</v>
      </c>
      <c r="BM148" s="204" t="s">
        <v>2936</v>
      </c>
    </row>
    <row r="149" spans="1:65" s="2" customFormat="1" ht="14.4" customHeight="1">
      <c r="A149" s="36"/>
      <c r="B149" s="37"/>
      <c r="C149" s="218" t="s">
        <v>286</v>
      </c>
      <c r="D149" s="218" t="s">
        <v>190</v>
      </c>
      <c r="E149" s="219" t="s">
        <v>2937</v>
      </c>
      <c r="F149" s="220" t="s">
        <v>2938</v>
      </c>
      <c r="G149" s="221" t="s">
        <v>325</v>
      </c>
      <c r="H149" s="222">
        <v>2110</v>
      </c>
      <c r="I149" s="223"/>
      <c r="J149" s="224">
        <f t="shared" si="10"/>
        <v>0</v>
      </c>
      <c r="K149" s="220" t="s">
        <v>1</v>
      </c>
      <c r="L149" s="225"/>
      <c r="M149" s="226" t="s">
        <v>1</v>
      </c>
      <c r="N149" s="227" t="s">
        <v>45</v>
      </c>
      <c r="O149" s="73"/>
      <c r="P149" s="202">
        <f t="shared" si="11"/>
        <v>0</v>
      </c>
      <c r="Q149" s="202">
        <v>3.1E-4</v>
      </c>
      <c r="R149" s="202">
        <f t="shared" si="12"/>
        <v>0.65410000000000001</v>
      </c>
      <c r="S149" s="202">
        <v>0</v>
      </c>
      <c r="T149" s="203">
        <f t="shared" si="13"/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04" t="s">
        <v>193</v>
      </c>
      <c r="AT149" s="204" t="s">
        <v>190</v>
      </c>
      <c r="AU149" s="204" t="s">
        <v>90</v>
      </c>
      <c r="AY149" s="19" t="s">
        <v>164</v>
      </c>
      <c r="BE149" s="205">
        <f t="shared" si="14"/>
        <v>0</v>
      </c>
      <c r="BF149" s="205">
        <f t="shared" si="15"/>
        <v>0</v>
      </c>
      <c r="BG149" s="205">
        <f t="shared" si="16"/>
        <v>0</v>
      </c>
      <c r="BH149" s="205">
        <f t="shared" si="17"/>
        <v>0</v>
      </c>
      <c r="BI149" s="205">
        <f t="shared" si="18"/>
        <v>0</v>
      </c>
      <c r="BJ149" s="19" t="s">
        <v>88</v>
      </c>
      <c r="BK149" s="205">
        <f t="shared" si="19"/>
        <v>0</v>
      </c>
      <c r="BL149" s="19" t="s">
        <v>171</v>
      </c>
      <c r="BM149" s="204" t="s">
        <v>2939</v>
      </c>
    </row>
    <row r="150" spans="1:65" s="2" customFormat="1" ht="14.4" customHeight="1">
      <c r="A150" s="36"/>
      <c r="B150" s="37"/>
      <c r="C150" s="218" t="s">
        <v>292</v>
      </c>
      <c r="D150" s="218" t="s">
        <v>190</v>
      </c>
      <c r="E150" s="219" t="s">
        <v>2940</v>
      </c>
      <c r="F150" s="220" t="s">
        <v>2941</v>
      </c>
      <c r="G150" s="221" t="s">
        <v>325</v>
      </c>
      <c r="H150" s="222">
        <v>30</v>
      </c>
      <c r="I150" s="223"/>
      <c r="J150" s="224">
        <f t="shared" si="10"/>
        <v>0</v>
      </c>
      <c r="K150" s="220" t="s">
        <v>1</v>
      </c>
      <c r="L150" s="225"/>
      <c r="M150" s="226" t="s">
        <v>1</v>
      </c>
      <c r="N150" s="227" t="s">
        <v>45</v>
      </c>
      <c r="O150" s="73"/>
      <c r="P150" s="202">
        <f t="shared" si="11"/>
        <v>0</v>
      </c>
      <c r="Q150" s="202">
        <v>3.1E-4</v>
      </c>
      <c r="R150" s="202">
        <f t="shared" si="12"/>
        <v>9.2999999999999992E-3</v>
      </c>
      <c r="S150" s="202">
        <v>0</v>
      </c>
      <c r="T150" s="203">
        <f t="shared" si="13"/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4" t="s">
        <v>193</v>
      </c>
      <c r="AT150" s="204" t="s">
        <v>190</v>
      </c>
      <c r="AU150" s="204" t="s">
        <v>90</v>
      </c>
      <c r="AY150" s="19" t="s">
        <v>164</v>
      </c>
      <c r="BE150" s="205">
        <f t="shared" si="14"/>
        <v>0</v>
      </c>
      <c r="BF150" s="205">
        <f t="shared" si="15"/>
        <v>0</v>
      </c>
      <c r="BG150" s="205">
        <f t="shared" si="16"/>
        <v>0</v>
      </c>
      <c r="BH150" s="205">
        <f t="shared" si="17"/>
        <v>0</v>
      </c>
      <c r="BI150" s="205">
        <f t="shared" si="18"/>
        <v>0</v>
      </c>
      <c r="BJ150" s="19" t="s">
        <v>88</v>
      </c>
      <c r="BK150" s="205">
        <f t="shared" si="19"/>
        <v>0</v>
      </c>
      <c r="BL150" s="19" t="s">
        <v>171</v>
      </c>
      <c r="BM150" s="204" t="s">
        <v>2942</v>
      </c>
    </row>
    <row r="151" spans="1:65" s="2" customFormat="1" ht="14.4" customHeight="1">
      <c r="A151" s="36"/>
      <c r="B151" s="37"/>
      <c r="C151" s="218" t="s">
        <v>7</v>
      </c>
      <c r="D151" s="218" t="s">
        <v>190</v>
      </c>
      <c r="E151" s="219" t="s">
        <v>2943</v>
      </c>
      <c r="F151" s="220" t="s">
        <v>2944</v>
      </c>
      <c r="G151" s="221" t="s">
        <v>325</v>
      </c>
      <c r="H151" s="222">
        <v>30</v>
      </c>
      <c r="I151" s="223"/>
      <c r="J151" s="224">
        <f t="shared" si="10"/>
        <v>0</v>
      </c>
      <c r="K151" s="220" t="s">
        <v>1</v>
      </c>
      <c r="L151" s="225"/>
      <c r="M151" s="226" t="s">
        <v>1</v>
      </c>
      <c r="N151" s="227" t="s">
        <v>45</v>
      </c>
      <c r="O151" s="73"/>
      <c r="P151" s="202">
        <f t="shared" si="11"/>
        <v>0</v>
      </c>
      <c r="Q151" s="202">
        <v>3.1E-4</v>
      </c>
      <c r="R151" s="202">
        <f t="shared" si="12"/>
        <v>9.2999999999999992E-3</v>
      </c>
      <c r="S151" s="202">
        <v>0</v>
      </c>
      <c r="T151" s="203">
        <f t="shared" si="13"/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4" t="s">
        <v>193</v>
      </c>
      <c r="AT151" s="204" t="s">
        <v>190</v>
      </c>
      <c r="AU151" s="204" t="s">
        <v>90</v>
      </c>
      <c r="AY151" s="19" t="s">
        <v>164</v>
      </c>
      <c r="BE151" s="205">
        <f t="shared" si="14"/>
        <v>0</v>
      </c>
      <c r="BF151" s="205">
        <f t="shared" si="15"/>
        <v>0</v>
      </c>
      <c r="BG151" s="205">
        <f t="shared" si="16"/>
        <v>0</v>
      </c>
      <c r="BH151" s="205">
        <f t="shared" si="17"/>
        <v>0</v>
      </c>
      <c r="BI151" s="205">
        <f t="shared" si="18"/>
        <v>0</v>
      </c>
      <c r="BJ151" s="19" t="s">
        <v>88</v>
      </c>
      <c r="BK151" s="205">
        <f t="shared" si="19"/>
        <v>0</v>
      </c>
      <c r="BL151" s="19" t="s">
        <v>171</v>
      </c>
      <c r="BM151" s="204" t="s">
        <v>2945</v>
      </c>
    </row>
    <row r="152" spans="1:65" s="2" customFormat="1" ht="14.4" customHeight="1">
      <c r="A152" s="36"/>
      <c r="B152" s="37"/>
      <c r="C152" s="218" t="s">
        <v>303</v>
      </c>
      <c r="D152" s="218" t="s">
        <v>190</v>
      </c>
      <c r="E152" s="219" t="s">
        <v>2946</v>
      </c>
      <c r="F152" s="220" t="s">
        <v>2947</v>
      </c>
      <c r="G152" s="221" t="s">
        <v>325</v>
      </c>
      <c r="H152" s="222">
        <v>550</v>
      </c>
      <c r="I152" s="223"/>
      <c r="J152" s="224">
        <f t="shared" si="10"/>
        <v>0</v>
      </c>
      <c r="K152" s="220" t="s">
        <v>1</v>
      </c>
      <c r="L152" s="225"/>
      <c r="M152" s="226" t="s">
        <v>1</v>
      </c>
      <c r="N152" s="227" t="s">
        <v>45</v>
      </c>
      <c r="O152" s="73"/>
      <c r="P152" s="202">
        <f t="shared" si="11"/>
        <v>0</v>
      </c>
      <c r="Q152" s="202">
        <v>3.1E-4</v>
      </c>
      <c r="R152" s="202">
        <f t="shared" si="12"/>
        <v>0.17050000000000001</v>
      </c>
      <c r="S152" s="202">
        <v>0</v>
      </c>
      <c r="T152" s="203">
        <f t="shared" si="13"/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04" t="s">
        <v>193</v>
      </c>
      <c r="AT152" s="204" t="s">
        <v>190</v>
      </c>
      <c r="AU152" s="204" t="s">
        <v>90</v>
      </c>
      <c r="AY152" s="19" t="s">
        <v>164</v>
      </c>
      <c r="BE152" s="205">
        <f t="shared" si="14"/>
        <v>0</v>
      </c>
      <c r="BF152" s="205">
        <f t="shared" si="15"/>
        <v>0</v>
      </c>
      <c r="BG152" s="205">
        <f t="shared" si="16"/>
        <v>0</v>
      </c>
      <c r="BH152" s="205">
        <f t="shared" si="17"/>
        <v>0</v>
      </c>
      <c r="BI152" s="205">
        <f t="shared" si="18"/>
        <v>0</v>
      </c>
      <c r="BJ152" s="19" t="s">
        <v>88</v>
      </c>
      <c r="BK152" s="205">
        <f t="shared" si="19"/>
        <v>0</v>
      </c>
      <c r="BL152" s="19" t="s">
        <v>171</v>
      </c>
      <c r="BM152" s="204" t="s">
        <v>2948</v>
      </c>
    </row>
    <row r="153" spans="1:65" s="2" customFormat="1" ht="14.4" customHeight="1">
      <c r="A153" s="36"/>
      <c r="B153" s="37"/>
      <c r="C153" s="218" t="s">
        <v>310</v>
      </c>
      <c r="D153" s="218" t="s">
        <v>190</v>
      </c>
      <c r="E153" s="219" t="s">
        <v>2949</v>
      </c>
      <c r="F153" s="220" t="s">
        <v>2950</v>
      </c>
      <c r="G153" s="221" t="s">
        <v>325</v>
      </c>
      <c r="H153" s="222">
        <v>80</v>
      </c>
      <c r="I153" s="223"/>
      <c r="J153" s="224">
        <f t="shared" si="10"/>
        <v>0</v>
      </c>
      <c r="K153" s="220" t="s">
        <v>1</v>
      </c>
      <c r="L153" s="225"/>
      <c r="M153" s="226" t="s">
        <v>1</v>
      </c>
      <c r="N153" s="227" t="s">
        <v>45</v>
      </c>
      <c r="O153" s="73"/>
      <c r="P153" s="202">
        <f t="shared" si="11"/>
        <v>0</v>
      </c>
      <c r="Q153" s="202">
        <v>3.1E-4</v>
      </c>
      <c r="R153" s="202">
        <f t="shared" si="12"/>
        <v>2.4799999999999999E-2</v>
      </c>
      <c r="S153" s="202">
        <v>0</v>
      </c>
      <c r="T153" s="203">
        <f t="shared" si="13"/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4" t="s">
        <v>193</v>
      </c>
      <c r="AT153" s="204" t="s">
        <v>190</v>
      </c>
      <c r="AU153" s="204" t="s">
        <v>90</v>
      </c>
      <c r="AY153" s="19" t="s">
        <v>164</v>
      </c>
      <c r="BE153" s="205">
        <f t="shared" si="14"/>
        <v>0</v>
      </c>
      <c r="BF153" s="205">
        <f t="shared" si="15"/>
        <v>0</v>
      </c>
      <c r="BG153" s="205">
        <f t="shared" si="16"/>
        <v>0</v>
      </c>
      <c r="BH153" s="205">
        <f t="shared" si="17"/>
        <v>0</v>
      </c>
      <c r="BI153" s="205">
        <f t="shared" si="18"/>
        <v>0</v>
      </c>
      <c r="BJ153" s="19" t="s">
        <v>88</v>
      </c>
      <c r="BK153" s="205">
        <f t="shared" si="19"/>
        <v>0</v>
      </c>
      <c r="BL153" s="19" t="s">
        <v>171</v>
      </c>
      <c r="BM153" s="204" t="s">
        <v>2951</v>
      </c>
    </row>
    <row r="154" spans="1:65" s="2" customFormat="1" ht="14.4" customHeight="1">
      <c r="A154" s="36"/>
      <c r="B154" s="37"/>
      <c r="C154" s="218" t="s">
        <v>315</v>
      </c>
      <c r="D154" s="218" t="s">
        <v>190</v>
      </c>
      <c r="E154" s="219" t="s">
        <v>2952</v>
      </c>
      <c r="F154" s="220" t="s">
        <v>2953</v>
      </c>
      <c r="G154" s="221" t="s">
        <v>325</v>
      </c>
      <c r="H154" s="222">
        <v>5</v>
      </c>
      <c r="I154" s="223"/>
      <c r="J154" s="224">
        <f t="shared" si="10"/>
        <v>0</v>
      </c>
      <c r="K154" s="220" t="s">
        <v>1</v>
      </c>
      <c r="L154" s="225"/>
      <c r="M154" s="226" t="s">
        <v>1</v>
      </c>
      <c r="N154" s="227" t="s">
        <v>45</v>
      </c>
      <c r="O154" s="73"/>
      <c r="P154" s="202">
        <f t="shared" si="11"/>
        <v>0</v>
      </c>
      <c r="Q154" s="202">
        <v>3.1E-4</v>
      </c>
      <c r="R154" s="202">
        <f t="shared" si="12"/>
        <v>1.5499999999999999E-3</v>
      </c>
      <c r="S154" s="202">
        <v>0</v>
      </c>
      <c r="T154" s="203">
        <f t="shared" si="13"/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4" t="s">
        <v>193</v>
      </c>
      <c r="AT154" s="204" t="s">
        <v>190</v>
      </c>
      <c r="AU154" s="204" t="s">
        <v>90</v>
      </c>
      <c r="AY154" s="19" t="s">
        <v>164</v>
      </c>
      <c r="BE154" s="205">
        <f t="shared" si="14"/>
        <v>0</v>
      </c>
      <c r="BF154" s="205">
        <f t="shared" si="15"/>
        <v>0</v>
      </c>
      <c r="BG154" s="205">
        <f t="shared" si="16"/>
        <v>0</v>
      </c>
      <c r="BH154" s="205">
        <f t="shared" si="17"/>
        <v>0</v>
      </c>
      <c r="BI154" s="205">
        <f t="shared" si="18"/>
        <v>0</v>
      </c>
      <c r="BJ154" s="19" t="s">
        <v>88</v>
      </c>
      <c r="BK154" s="205">
        <f t="shared" si="19"/>
        <v>0</v>
      </c>
      <c r="BL154" s="19" t="s">
        <v>171</v>
      </c>
      <c r="BM154" s="204" t="s">
        <v>2954</v>
      </c>
    </row>
    <row r="155" spans="1:65" s="2" customFormat="1" ht="14.4" customHeight="1">
      <c r="A155" s="36"/>
      <c r="B155" s="37"/>
      <c r="C155" s="218" t="s">
        <v>322</v>
      </c>
      <c r="D155" s="218" t="s">
        <v>190</v>
      </c>
      <c r="E155" s="219" t="s">
        <v>2955</v>
      </c>
      <c r="F155" s="220" t="s">
        <v>2956</v>
      </c>
      <c r="G155" s="221" t="s">
        <v>325</v>
      </c>
      <c r="H155" s="222">
        <v>5</v>
      </c>
      <c r="I155" s="223"/>
      <c r="J155" s="224">
        <f t="shared" si="10"/>
        <v>0</v>
      </c>
      <c r="K155" s="220" t="s">
        <v>1</v>
      </c>
      <c r="L155" s="225"/>
      <c r="M155" s="226" t="s">
        <v>1</v>
      </c>
      <c r="N155" s="227" t="s">
        <v>45</v>
      </c>
      <c r="O155" s="73"/>
      <c r="P155" s="202">
        <f t="shared" si="11"/>
        <v>0</v>
      </c>
      <c r="Q155" s="202">
        <v>3.1E-4</v>
      </c>
      <c r="R155" s="202">
        <f t="shared" si="12"/>
        <v>1.5499999999999999E-3</v>
      </c>
      <c r="S155" s="202">
        <v>0</v>
      </c>
      <c r="T155" s="203">
        <f t="shared" si="13"/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4" t="s">
        <v>193</v>
      </c>
      <c r="AT155" s="204" t="s">
        <v>190</v>
      </c>
      <c r="AU155" s="204" t="s">
        <v>90</v>
      </c>
      <c r="AY155" s="19" t="s">
        <v>164</v>
      </c>
      <c r="BE155" s="205">
        <f t="shared" si="14"/>
        <v>0</v>
      </c>
      <c r="BF155" s="205">
        <f t="shared" si="15"/>
        <v>0</v>
      </c>
      <c r="BG155" s="205">
        <f t="shared" si="16"/>
        <v>0</v>
      </c>
      <c r="BH155" s="205">
        <f t="shared" si="17"/>
        <v>0</v>
      </c>
      <c r="BI155" s="205">
        <f t="shared" si="18"/>
        <v>0</v>
      </c>
      <c r="BJ155" s="19" t="s">
        <v>88</v>
      </c>
      <c r="BK155" s="205">
        <f t="shared" si="19"/>
        <v>0</v>
      </c>
      <c r="BL155" s="19" t="s">
        <v>171</v>
      </c>
      <c r="BM155" s="204" t="s">
        <v>2957</v>
      </c>
    </row>
    <row r="156" spans="1:65" s="2" customFormat="1" ht="14.4" customHeight="1">
      <c r="A156" s="36"/>
      <c r="B156" s="37"/>
      <c r="C156" s="218" t="s">
        <v>327</v>
      </c>
      <c r="D156" s="218" t="s">
        <v>190</v>
      </c>
      <c r="E156" s="219" t="s">
        <v>2958</v>
      </c>
      <c r="F156" s="220" t="s">
        <v>2959</v>
      </c>
      <c r="G156" s="221" t="s">
        <v>325</v>
      </c>
      <c r="H156" s="222">
        <v>5</v>
      </c>
      <c r="I156" s="223"/>
      <c r="J156" s="224">
        <f t="shared" si="10"/>
        <v>0</v>
      </c>
      <c r="K156" s="220" t="s">
        <v>1</v>
      </c>
      <c r="L156" s="225"/>
      <c r="M156" s="226" t="s">
        <v>1</v>
      </c>
      <c r="N156" s="227" t="s">
        <v>45</v>
      </c>
      <c r="O156" s="73"/>
      <c r="P156" s="202">
        <f t="shared" si="11"/>
        <v>0</v>
      </c>
      <c r="Q156" s="202">
        <v>3.1E-4</v>
      </c>
      <c r="R156" s="202">
        <f t="shared" si="12"/>
        <v>1.5499999999999999E-3</v>
      </c>
      <c r="S156" s="202">
        <v>0</v>
      </c>
      <c r="T156" s="203">
        <f t="shared" si="13"/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04" t="s">
        <v>193</v>
      </c>
      <c r="AT156" s="204" t="s">
        <v>190</v>
      </c>
      <c r="AU156" s="204" t="s">
        <v>90</v>
      </c>
      <c r="AY156" s="19" t="s">
        <v>164</v>
      </c>
      <c r="BE156" s="205">
        <f t="shared" si="14"/>
        <v>0</v>
      </c>
      <c r="BF156" s="205">
        <f t="shared" si="15"/>
        <v>0</v>
      </c>
      <c r="BG156" s="205">
        <f t="shared" si="16"/>
        <v>0</v>
      </c>
      <c r="BH156" s="205">
        <f t="shared" si="17"/>
        <v>0</v>
      </c>
      <c r="BI156" s="205">
        <f t="shared" si="18"/>
        <v>0</v>
      </c>
      <c r="BJ156" s="19" t="s">
        <v>88</v>
      </c>
      <c r="BK156" s="205">
        <f t="shared" si="19"/>
        <v>0</v>
      </c>
      <c r="BL156" s="19" t="s">
        <v>171</v>
      </c>
      <c r="BM156" s="204" t="s">
        <v>2960</v>
      </c>
    </row>
    <row r="157" spans="1:65" s="2" customFormat="1" ht="22.2" customHeight="1">
      <c r="A157" s="36"/>
      <c r="B157" s="37"/>
      <c r="C157" s="193" t="s">
        <v>332</v>
      </c>
      <c r="D157" s="193" t="s">
        <v>166</v>
      </c>
      <c r="E157" s="194" t="s">
        <v>2961</v>
      </c>
      <c r="F157" s="195" t="s">
        <v>2962</v>
      </c>
      <c r="G157" s="196" t="s">
        <v>325</v>
      </c>
      <c r="H157" s="197">
        <v>3</v>
      </c>
      <c r="I157" s="198"/>
      <c r="J157" s="199">
        <f t="shared" si="10"/>
        <v>0</v>
      </c>
      <c r="K157" s="195" t="s">
        <v>170</v>
      </c>
      <c r="L157" s="41"/>
      <c r="M157" s="200" t="s">
        <v>1</v>
      </c>
      <c r="N157" s="201" t="s">
        <v>45</v>
      </c>
      <c r="O157" s="73"/>
      <c r="P157" s="202">
        <f t="shared" si="11"/>
        <v>0</v>
      </c>
      <c r="Q157" s="202">
        <v>1.048E-2</v>
      </c>
      <c r="R157" s="202">
        <f t="shared" si="12"/>
        <v>3.1439999999999996E-2</v>
      </c>
      <c r="S157" s="202">
        <v>0</v>
      </c>
      <c r="T157" s="203">
        <f t="shared" si="13"/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4" t="s">
        <v>171</v>
      </c>
      <c r="AT157" s="204" t="s">
        <v>166</v>
      </c>
      <c r="AU157" s="204" t="s">
        <v>90</v>
      </c>
      <c r="AY157" s="19" t="s">
        <v>164</v>
      </c>
      <c r="BE157" s="205">
        <f t="shared" si="14"/>
        <v>0</v>
      </c>
      <c r="BF157" s="205">
        <f t="shared" si="15"/>
        <v>0</v>
      </c>
      <c r="BG157" s="205">
        <f t="shared" si="16"/>
        <v>0</v>
      </c>
      <c r="BH157" s="205">
        <f t="shared" si="17"/>
        <v>0</v>
      </c>
      <c r="BI157" s="205">
        <f t="shared" si="18"/>
        <v>0</v>
      </c>
      <c r="BJ157" s="19" t="s">
        <v>88</v>
      </c>
      <c r="BK157" s="205">
        <f t="shared" si="19"/>
        <v>0</v>
      </c>
      <c r="BL157" s="19" t="s">
        <v>171</v>
      </c>
      <c r="BM157" s="204" t="s">
        <v>2963</v>
      </c>
    </row>
    <row r="158" spans="1:65" s="2" customFormat="1" ht="14.4" customHeight="1">
      <c r="A158" s="36"/>
      <c r="B158" s="37"/>
      <c r="C158" s="218" t="s">
        <v>340</v>
      </c>
      <c r="D158" s="218" t="s">
        <v>190</v>
      </c>
      <c r="E158" s="219" t="s">
        <v>2964</v>
      </c>
      <c r="F158" s="220" t="s">
        <v>2965</v>
      </c>
      <c r="G158" s="221" t="s">
        <v>325</v>
      </c>
      <c r="H158" s="222">
        <v>3</v>
      </c>
      <c r="I158" s="223"/>
      <c r="J158" s="224">
        <f t="shared" si="10"/>
        <v>0</v>
      </c>
      <c r="K158" s="220" t="s">
        <v>1</v>
      </c>
      <c r="L158" s="225"/>
      <c r="M158" s="226" t="s">
        <v>1</v>
      </c>
      <c r="N158" s="227" t="s">
        <v>45</v>
      </c>
      <c r="O158" s="73"/>
      <c r="P158" s="202">
        <f t="shared" si="11"/>
        <v>0</v>
      </c>
      <c r="Q158" s="202">
        <v>3.1E-4</v>
      </c>
      <c r="R158" s="202">
        <f t="shared" si="12"/>
        <v>9.3000000000000005E-4</v>
      </c>
      <c r="S158" s="202">
        <v>0</v>
      </c>
      <c r="T158" s="203">
        <f t="shared" si="13"/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4" t="s">
        <v>193</v>
      </c>
      <c r="AT158" s="204" t="s">
        <v>190</v>
      </c>
      <c r="AU158" s="204" t="s">
        <v>90</v>
      </c>
      <c r="AY158" s="19" t="s">
        <v>164</v>
      </c>
      <c r="BE158" s="205">
        <f t="shared" si="14"/>
        <v>0</v>
      </c>
      <c r="BF158" s="205">
        <f t="shared" si="15"/>
        <v>0</v>
      </c>
      <c r="BG158" s="205">
        <f t="shared" si="16"/>
        <v>0</v>
      </c>
      <c r="BH158" s="205">
        <f t="shared" si="17"/>
        <v>0</v>
      </c>
      <c r="BI158" s="205">
        <f t="shared" si="18"/>
        <v>0</v>
      </c>
      <c r="BJ158" s="19" t="s">
        <v>88</v>
      </c>
      <c r="BK158" s="205">
        <f t="shared" si="19"/>
        <v>0</v>
      </c>
      <c r="BL158" s="19" t="s">
        <v>171</v>
      </c>
      <c r="BM158" s="204" t="s">
        <v>2966</v>
      </c>
    </row>
    <row r="159" spans="1:65" s="2" customFormat="1" ht="22.2" customHeight="1">
      <c r="A159" s="36"/>
      <c r="B159" s="37"/>
      <c r="C159" s="193" t="s">
        <v>345</v>
      </c>
      <c r="D159" s="193" t="s">
        <v>166</v>
      </c>
      <c r="E159" s="194" t="s">
        <v>2967</v>
      </c>
      <c r="F159" s="195" t="s">
        <v>2968</v>
      </c>
      <c r="G159" s="196" t="s">
        <v>325</v>
      </c>
      <c r="H159" s="197">
        <v>3</v>
      </c>
      <c r="I159" s="198"/>
      <c r="J159" s="199">
        <f t="shared" si="10"/>
        <v>0</v>
      </c>
      <c r="K159" s="195" t="s">
        <v>170</v>
      </c>
      <c r="L159" s="41"/>
      <c r="M159" s="200" t="s">
        <v>1</v>
      </c>
      <c r="N159" s="201" t="s">
        <v>45</v>
      </c>
      <c r="O159" s="73"/>
      <c r="P159" s="202">
        <f t="shared" si="11"/>
        <v>0</v>
      </c>
      <c r="Q159" s="202">
        <v>4.8059999999999999E-2</v>
      </c>
      <c r="R159" s="202">
        <f t="shared" si="12"/>
        <v>0.14418</v>
      </c>
      <c r="S159" s="202">
        <v>0</v>
      </c>
      <c r="T159" s="203">
        <f t="shared" si="13"/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04" t="s">
        <v>171</v>
      </c>
      <c r="AT159" s="204" t="s">
        <v>166</v>
      </c>
      <c r="AU159" s="204" t="s">
        <v>90</v>
      </c>
      <c r="AY159" s="19" t="s">
        <v>164</v>
      </c>
      <c r="BE159" s="205">
        <f t="shared" si="14"/>
        <v>0</v>
      </c>
      <c r="BF159" s="205">
        <f t="shared" si="15"/>
        <v>0</v>
      </c>
      <c r="BG159" s="205">
        <f t="shared" si="16"/>
        <v>0</v>
      </c>
      <c r="BH159" s="205">
        <f t="shared" si="17"/>
        <v>0</v>
      </c>
      <c r="BI159" s="205">
        <f t="shared" si="18"/>
        <v>0</v>
      </c>
      <c r="BJ159" s="19" t="s">
        <v>88</v>
      </c>
      <c r="BK159" s="205">
        <f t="shared" si="19"/>
        <v>0</v>
      </c>
      <c r="BL159" s="19" t="s">
        <v>171</v>
      </c>
      <c r="BM159" s="204" t="s">
        <v>2969</v>
      </c>
    </row>
    <row r="160" spans="1:65" s="2" customFormat="1" ht="14.4" customHeight="1">
      <c r="A160" s="36"/>
      <c r="B160" s="37"/>
      <c r="C160" s="218" t="s">
        <v>351</v>
      </c>
      <c r="D160" s="218" t="s">
        <v>190</v>
      </c>
      <c r="E160" s="219" t="s">
        <v>2970</v>
      </c>
      <c r="F160" s="220" t="s">
        <v>2971</v>
      </c>
      <c r="G160" s="221" t="s">
        <v>325</v>
      </c>
      <c r="H160" s="222">
        <v>3</v>
      </c>
      <c r="I160" s="223"/>
      <c r="J160" s="224">
        <f t="shared" si="10"/>
        <v>0</v>
      </c>
      <c r="K160" s="220" t="s">
        <v>1</v>
      </c>
      <c r="L160" s="225"/>
      <c r="M160" s="226" t="s">
        <v>1</v>
      </c>
      <c r="N160" s="227" t="s">
        <v>45</v>
      </c>
      <c r="O160" s="73"/>
      <c r="P160" s="202">
        <f t="shared" si="11"/>
        <v>0</v>
      </c>
      <c r="Q160" s="202">
        <v>3.1E-4</v>
      </c>
      <c r="R160" s="202">
        <f t="shared" si="12"/>
        <v>9.3000000000000005E-4</v>
      </c>
      <c r="S160" s="202">
        <v>0</v>
      </c>
      <c r="T160" s="203">
        <f t="shared" si="13"/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4" t="s">
        <v>193</v>
      </c>
      <c r="AT160" s="204" t="s">
        <v>190</v>
      </c>
      <c r="AU160" s="204" t="s">
        <v>90</v>
      </c>
      <c r="AY160" s="19" t="s">
        <v>164</v>
      </c>
      <c r="BE160" s="205">
        <f t="shared" si="14"/>
        <v>0</v>
      </c>
      <c r="BF160" s="205">
        <f t="shared" si="15"/>
        <v>0</v>
      </c>
      <c r="BG160" s="205">
        <f t="shared" si="16"/>
        <v>0</v>
      </c>
      <c r="BH160" s="205">
        <f t="shared" si="17"/>
        <v>0</v>
      </c>
      <c r="BI160" s="205">
        <f t="shared" si="18"/>
        <v>0</v>
      </c>
      <c r="BJ160" s="19" t="s">
        <v>88</v>
      </c>
      <c r="BK160" s="205">
        <f t="shared" si="19"/>
        <v>0</v>
      </c>
      <c r="BL160" s="19" t="s">
        <v>171</v>
      </c>
      <c r="BM160" s="204" t="s">
        <v>2972</v>
      </c>
    </row>
    <row r="161" spans="1:65" s="2" customFormat="1" ht="22.2" customHeight="1">
      <c r="A161" s="36"/>
      <c r="B161" s="37"/>
      <c r="C161" s="193" t="s">
        <v>360</v>
      </c>
      <c r="D161" s="193" t="s">
        <v>166</v>
      </c>
      <c r="E161" s="194" t="s">
        <v>2973</v>
      </c>
      <c r="F161" s="195" t="s">
        <v>2974</v>
      </c>
      <c r="G161" s="196" t="s">
        <v>540</v>
      </c>
      <c r="H161" s="197">
        <v>1</v>
      </c>
      <c r="I161" s="198"/>
      <c r="J161" s="199">
        <f t="shared" si="10"/>
        <v>0</v>
      </c>
      <c r="K161" s="195" t="s">
        <v>170</v>
      </c>
      <c r="L161" s="41"/>
      <c r="M161" s="200" t="s">
        <v>1</v>
      </c>
      <c r="N161" s="201" t="s">
        <v>45</v>
      </c>
      <c r="O161" s="73"/>
      <c r="P161" s="202">
        <f t="shared" si="11"/>
        <v>0</v>
      </c>
      <c r="Q161" s="202">
        <v>4.0000000000000002E-4</v>
      </c>
      <c r="R161" s="202">
        <f t="shared" si="12"/>
        <v>4.0000000000000002E-4</v>
      </c>
      <c r="S161" s="202">
        <v>0</v>
      </c>
      <c r="T161" s="203">
        <f t="shared" si="13"/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4" t="s">
        <v>171</v>
      </c>
      <c r="AT161" s="204" t="s">
        <v>166</v>
      </c>
      <c r="AU161" s="204" t="s">
        <v>90</v>
      </c>
      <c r="AY161" s="19" t="s">
        <v>164</v>
      </c>
      <c r="BE161" s="205">
        <f t="shared" si="14"/>
        <v>0</v>
      </c>
      <c r="BF161" s="205">
        <f t="shared" si="15"/>
        <v>0</v>
      </c>
      <c r="BG161" s="205">
        <f t="shared" si="16"/>
        <v>0</v>
      </c>
      <c r="BH161" s="205">
        <f t="shared" si="17"/>
        <v>0</v>
      </c>
      <c r="BI161" s="205">
        <f t="shared" si="18"/>
        <v>0</v>
      </c>
      <c r="BJ161" s="19" t="s">
        <v>88</v>
      </c>
      <c r="BK161" s="205">
        <f t="shared" si="19"/>
        <v>0</v>
      </c>
      <c r="BL161" s="19" t="s">
        <v>171</v>
      </c>
      <c r="BM161" s="204" t="s">
        <v>2975</v>
      </c>
    </row>
    <row r="162" spans="1:65" s="2" customFormat="1" ht="22.2" customHeight="1">
      <c r="A162" s="36"/>
      <c r="B162" s="37"/>
      <c r="C162" s="193" t="s">
        <v>366</v>
      </c>
      <c r="D162" s="193" t="s">
        <v>166</v>
      </c>
      <c r="E162" s="194" t="s">
        <v>2976</v>
      </c>
      <c r="F162" s="195" t="s">
        <v>2977</v>
      </c>
      <c r="G162" s="196" t="s">
        <v>540</v>
      </c>
      <c r="H162" s="197">
        <v>1</v>
      </c>
      <c r="I162" s="198"/>
      <c r="J162" s="199">
        <f t="shared" si="10"/>
        <v>0</v>
      </c>
      <c r="K162" s="195" t="s">
        <v>170</v>
      </c>
      <c r="L162" s="41"/>
      <c r="M162" s="200" t="s">
        <v>1</v>
      </c>
      <c r="N162" s="201" t="s">
        <v>45</v>
      </c>
      <c r="O162" s="73"/>
      <c r="P162" s="202">
        <f t="shared" si="11"/>
        <v>0</v>
      </c>
      <c r="Q162" s="202">
        <v>5.6999999999999998E-4</v>
      </c>
      <c r="R162" s="202">
        <f t="shared" si="12"/>
        <v>5.6999999999999998E-4</v>
      </c>
      <c r="S162" s="202">
        <v>0</v>
      </c>
      <c r="T162" s="203">
        <f t="shared" si="13"/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4" t="s">
        <v>171</v>
      </c>
      <c r="AT162" s="204" t="s">
        <v>166</v>
      </c>
      <c r="AU162" s="204" t="s">
        <v>90</v>
      </c>
      <c r="AY162" s="19" t="s">
        <v>164</v>
      </c>
      <c r="BE162" s="205">
        <f t="shared" si="14"/>
        <v>0</v>
      </c>
      <c r="BF162" s="205">
        <f t="shared" si="15"/>
        <v>0</v>
      </c>
      <c r="BG162" s="205">
        <f t="shared" si="16"/>
        <v>0</v>
      </c>
      <c r="BH162" s="205">
        <f t="shared" si="17"/>
        <v>0</v>
      </c>
      <c r="BI162" s="205">
        <f t="shared" si="18"/>
        <v>0</v>
      </c>
      <c r="BJ162" s="19" t="s">
        <v>88</v>
      </c>
      <c r="BK162" s="205">
        <f t="shared" si="19"/>
        <v>0</v>
      </c>
      <c r="BL162" s="19" t="s">
        <v>171</v>
      </c>
      <c r="BM162" s="204" t="s">
        <v>2978</v>
      </c>
    </row>
    <row r="163" spans="1:65" s="2" customFormat="1" ht="19.8" customHeight="1">
      <c r="A163" s="36"/>
      <c r="B163" s="37"/>
      <c r="C163" s="218" t="s">
        <v>372</v>
      </c>
      <c r="D163" s="218" t="s">
        <v>190</v>
      </c>
      <c r="E163" s="219" t="s">
        <v>2979</v>
      </c>
      <c r="F163" s="220" t="s">
        <v>2980</v>
      </c>
      <c r="G163" s="221" t="s">
        <v>325</v>
      </c>
      <c r="H163" s="222">
        <v>5</v>
      </c>
      <c r="I163" s="223"/>
      <c r="J163" s="224">
        <f t="shared" si="10"/>
        <v>0</v>
      </c>
      <c r="K163" s="220" t="s">
        <v>1</v>
      </c>
      <c r="L163" s="225"/>
      <c r="M163" s="226" t="s">
        <v>1</v>
      </c>
      <c r="N163" s="227" t="s">
        <v>45</v>
      </c>
      <c r="O163" s="73"/>
      <c r="P163" s="202">
        <f t="shared" si="11"/>
        <v>0</v>
      </c>
      <c r="Q163" s="202">
        <v>3.1E-4</v>
      </c>
      <c r="R163" s="202">
        <f t="shared" si="12"/>
        <v>1.5499999999999999E-3</v>
      </c>
      <c r="S163" s="202">
        <v>0</v>
      </c>
      <c r="T163" s="203">
        <f t="shared" si="13"/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04" t="s">
        <v>193</v>
      </c>
      <c r="AT163" s="204" t="s">
        <v>190</v>
      </c>
      <c r="AU163" s="204" t="s">
        <v>90</v>
      </c>
      <c r="AY163" s="19" t="s">
        <v>164</v>
      </c>
      <c r="BE163" s="205">
        <f t="shared" si="14"/>
        <v>0</v>
      </c>
      <c r="BF163" s="205">
        <f t="shared" si="15"/>
        <v>0</v>
      </c>
      <c r="BG163" s="205">
        <f t="shared" si="16"/>
        <v>0</v>
      </c>
      <c r="BH163" s="205">
        <f t="shared" si="17"/>
        <v>0</v>
      </c>
      <c r="BI163" s="205">
        <f t="shared" si="18"/>
        <v>0</v>
      </c>
      <c r="BJ163" s="19" t="s">
        <v>88</v>
      </c>
      <c r="BK163" s="205">
        <f t="shared" si="19"/>
        <v>0</v>
      </c>
      <c r="BL163" s="19" t="s">
        <v>171</v>
      </c>
      <c r="BM163" s="204" t="s">
        <v>2981</v>
      </c>
    </row>
    <row r="164" spans="1:65" s="2" customFormat="1" ht="14.4" customHeight="1">
      <c r="A164" s="36"/>
      <c r="B164" s="37"/>
      <c r="C164" s="218" t="s">
        <v>379</v>
      </c>
      <c r="D164" s="218" t="s">
        <v>190</v>
      </c>
      <c r="E164" s="219" t="s">
        <v>2982</v>
      </c>
      <c r="F164" s="220" t="s">
        <v>2983</v>
      </c>
      <c r="G164" s="221" t="s">
        <v>325</v>
      </c>
      <c r="H164" s="222">
        <v>10</v>
      </c>
      <c r="I164" s="223"/>
      <c r="J164" s="224">
        <f t="shared" si="10"/>
        <v>0</v>
      </c>
      <c r="K164" s="220" t="s">
        <v>1</v>
      </c>
      <c r="L164" s="225"/>
      <c r="M164" s="226" t="s">
        <v>1</v>
      </c>
      <c r="N164" s="227" t="s">
        <v>45</v>
      </c>
      <c r="O164" s="73"/>
      <c r="P164" s="202">
        <f t="shared" si="11"/>
        <v>0</v>
      </c>
      <c r="Q164" s="202">
        <v>3.1E-4</v>
      </c>
      <c r="R164" s="202">
        <f t="shared" si="12"/>
        <v>3.0999999999999999E-3</v>
      </c>
      <c r="S164" s="202">
        <v>0</v>
      </c>
      <c r="T164" s="203">
        <f t="shared" si="13"/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04" t="s">
        <v>193</v>
      </c>
      <c r="AT164" s="204" t="s">
        <v>190</v>
      </c>
      <c r="AU164" s="204" t="s">
        <v>90</v>
      </c>
      <c r="AY164" s="19" t="s">
        <v>164</v>
      </c>
      <c r="BE164" s="205">
        <f t="shared" si="14"/>
        <v>0</v>
      </c>
      <c r="BF164" s="205">
        <f t="shared" si="15"/>
        <v>0</v>
      </c>
      <c r="BG164" s="205">
        <f t="shared" si="16"/>
        <v>0</v>
      </c>
      <c r="BH164" s="205">
        <f t="shared" si="17"/>
        <v>0</v>
      </c>
      <c r="BI164" s="205">
        <f t="shared" si="18"/>
        <v>0</v>
      </c>
      <c r="BJ164" s="19" t="s">
        <v>88</v>
      </c>
      <c r="BK164" s="205">
        <f t="shared" si="19"/>
        <v>0</v>
      </c>
      <c r="BL164" s="19" t="s">
        <v>171</v>
      </c>
      <c r="BM164" s="204" t="s">
        <v>2984</v>
      </c>
    </row>
    <row r="165" spans="1:65" s="2" customFormat="1" ht="14.4" customHeight="1">
      <c r="A165" s="36"/>
      <c r="B165" s="37"/>
      <c r="C165" s="218" t="s">
        <v>386</v>
      </c>
      <c r="D165" s="218" t="s">
        <v>190</v>
      </c>
      <c r="E165" s="219" t="s">
        <v>2985</v>
      </c>
      <c r="F165" s="220" t="s">
        <v>2986</v>
      </c>
      <c r="G165" s="221" t="s">
        <v>325</v>
      </c>
      <c r="H165" s="222">
        <v>5</v>
      </c>
      <c r="I165" s="223"/>
      <c r="J165" s="224">
        <f t="shared" si="10"/>
        <v>0</v>
      </c>
      <c r="K165" s="220" t="s">
        <v>1</v>
      </c>
      <c r="L165" s="225"/>
      <c r="M165" s="226" t="s">
        <v>1</v>
      </c>
      <c r="N165" s="227" t="s">
        <v>45</v>
      </c>
      <c r="O165" s="73"/>
      <c r="P165" s="202">
        <f t="shared" si="11"/>
        <v>0</v>
      </c>
      <c r="Q165" s="202">
        <v>3.1E-4</v>
      </c>
      <c r="R165" s="202">
        <f t="shared" si="12"/>
        <v>1.5499999999999999E-3</v>
      </c>
      <c r="S165" s="202">
        <v>0</v>
      </c>
      <c r="T165" s="203">
        <f t="shared" si="13"/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04" t="s">
        <v>193</v>
      </c>
      <c r="AT165" s="204" t="s">
        <v>190</v>
      </c>
      <c r="AU165" s="204" t="s">
        <v>90</v>
      </c>
      <c r="AY165" s="19" t="s">
        <v>164</v>
      </c>
      <c r="BE165" s="205">
        <f t="shared" si="14"/>
        <v>0</v>
      </c>
      <c r="BF165" s="205">
        <f t="shared" si="15"/>
        <v>0</v>
      </c>
      <c r="BG165" s="205">
        <f t="shared" si="16"/>
        <v>0</v>
      </c>
      <c r="BH165" s="205">
        <f t="shared" si="17"/>
        <v>0</v>
      </c>
      <c r="BI165" s="205">
        <f t="shared" si="18"/>
        <v>0</v>
      </c>
      <c r="BJ165" s="19" t="s">
        <v>88</v>
      </c>
      <c r="BK165" s="205">
        <f t="shared" si="19"/>
        <v>0</v>
      </c>
      <c r="BL165" s="19" t="s">
        <v>171</v>
      </c>
      <c r="BM165" s="204" t="s">
        <v>2987</v>
      </c>
    </row>
    <row r="166" spans="1:65" s="2" customFormat="1" ht="22.2" customHeight="1">
      <c r="A166" s="36"/>
      <c r="B166" s="37"/>
      <c r="C166" s="218" t="s">
        <v>392</v>
      </c>
      <c r="D166" s="218" t="s">
        <v>190</v>
      </c>
      <c r="E166" s="219" t="s">
        <v>2988</v>
      </c>
      <c r="F166" s="220" t="s">
        <v>2989</v>
      </c>
      <c r="G166" s="221" t="s">
        <v>325</v>
      </c>
      <c r="H166" s="222">
        <v>1</v>
      </c>
      <c r="I166" s="223"/>
      <c r="J166" s="224">
        <f t="shared" si="10"/>
        <v>0</v>
      </c>
      <c r="K166" s="220" t="s">
        <v>1</v>
      </c>
      <c r="L166" s="225"/>
      <c r="M166" s="226" t="s">
        <v>1</v>
      </c>
      <c r="N166" s="227" t="s">
        <v>45</v>
      </c>
      <c r="O166" s="73"/>
      <c r="P166" s="202">
        <f t="shared" si="11"/>
        <v>0</v>
      </c>
      <c r="Q166" s="202">
        <v>3.1E-4</v>
      </c>
      <c r="R166" s="202">
        <f t="shared" si="12"/>
        <v>3.1E-4</v>
      </c>
      <c r="S166" s="202">
        <v>0</v>
      </c>
      <c r="T166" s="203">
        <f t="shared" si="13"/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04" t="s">
        <v>193</v>
      </c>
      <c r="AT166" s="204" t="s">
        <v>190</v>
      </c>
      <c r="AU166" s="204" t="s">
        <v>90</v>
      </c>
      <c r="AY166" s="19" t="s">
        <v>164</v>
      </c>
      <c r="BE166" s="205">
        <f t="shared" si="14"/>
        <v>0</v>
      </c>
      <c r="BF166" s="205">
        <f t="shared" si="15"/>
        <v>0</v>
      </c>
      <c r="BG166" s="205">
        <f t="shared" si="16"/>
        <v>0</v>
      </c>
      <c r="BH166" s="205">
        <f t="shared" si="17"/>
        <v>0</v>
      </c>
      <c r="BI166" s="205">
        <f t="shared" si="18"/>
        <v>0</v>
      </c>
      <c r="BJ166" s="19" t="s">
        <v>88</v>
      </c>
      <c r="BK166" s="205">
        <f t="shared" si="19"/>
        <v>0</v>
      </c>
      <c r="BL166" s="19" t="s">
        <v>171</v>
      </c>
      <c r="BM166" s="204" t="s">
        <v>2990</v>
      </c>
    </row>
    <row r="167" spans="1:65" s="2" customFormat="1" ht="14.4" customHeight="1">
      <c r="A167" s="36"/>
      <c r="B167" s="37"/>
      <c r="C167" s="193" t="s">
        <v>398</v>
      </c>
      <c r="D167" s="193" t="s">
        <v>166</v>
      </c>
      <c r="E167" s="194" t="s">
        <v>2991</v>
      </c>
      <c r="F167" s="195" t="s">
        <v>2992</v>
      </c>
      <c r="G167" s="196" t="s">
        <v>325</v>
      </c>
      <c r="H167" s="197">
        <v>12</v>
      </c>
      <c r="I167" s="198"/>
      <c r="J167" s="199">
        <f t="shared" si="10"/>
        <v>0</v>
      </c>
      <c r="K167" s="195" t="s">
        <v>170</v>
      </c>
      <c r="L167" s="41"/>
      <c r="M167" s="200" t="s">
        <v>1</v>
      </c>
      <c r="N167" s="201" t="s">
        <v>45</v>
      </c>
      <c r="O167" s="73"/>
      <c r="P167" s="202">
        <f t="shared" si="11"/>
        <v>0</v>
      </c>
      <c r="Q167" s="202">
        <v>2.0000000000000002E-5</v>
      </c>
      <c r="R167" s="202">
        <f t="shared" si="12"/>
        <v>2.4000000000000003E-4</v>
      </c>
      <c r="S167" s="202">
        <v>0</v>
      </c>
      <c r="T167" s="203">
        <f t="shared" si="13"/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4" t="s">
        <v>171</v>
      </c>
      <c r="AT167" s="204" t="s">
        <v>166</v>
      </c>
      <c r="AU167" s="204" t="s">
        <v>90</v>
      </c>
      <c r="AY167" s="19" t="s">
        <v>164</v>
      </c>
      <c r="BE167" s="205">
        <f t="shared" si="14"/>
        <v>0</v>
      </c>
      <c r="BF167" s="205">
        <f t="shared" si="15"/>
        <v>0</v>
      </c>
      <c r="BG167" s="205">
        <f t="shared" si="16"/>
        <v>0</v>
      </c>
      <c r="BH167" s="205">
        <f t="shared" si="17"/>
        <v>0</v>
      </c>
      <c r="BI167" s="205">
        <f t="shared" si="18"/>
        <v>0</v>
      </c>
      <c r="BJ167" s="19" t="s">
        <v>88</v>
      </c>
      <c r="BK167" s="205">
        <f t="shared" si="19"/>
        <v>0</v>
      </c>
      <c r="BL167" s="19" t="s">
        <v>171</v>
      </c>
      <c r="BM167" s="204" t="s">
        <v>2993</v>
      </c>
    </row>
    <row r="168" spans="1:65" s="2" customFormat="1" ht="19.8" customHeight="1">
      <c r="A168" s="36"/>
      <c r="B168" s="37"/>
      <c r="C168" s="218" t="s">
        <v>407</v>
      </c>
      <c r="D168" s="218" t="s">
        <v>190</v>
      </c>
      <c r="E168" s="219" t="s">
        <v>2994</v>
      </c>
      <c r="F168" s="220" t="s">
        <v>2995</v>
      </c>
      <c r="G168" s="221" t="s">
        <v>325</v>
      </c>
      <c r="H168" s="222">
        <v>1</v>
      </c>
      <c r="I168" s="223"/>
      <c r="J168" s="224">
        <f t="shared" si="10"/>
        <v>0</v>
      </c>
      <c r="K168" s="220" t="s">
        <v>1</v>
      </c>
      <c r="L168" s="225"/>
      <c r="M168" s="226" t="s">
        <v>1</v>
      </c>
      <c r="N168" s="227" t="s">
        <v>45</v>
      </c>
      <c r="O168" s="73"/>
      <c r="P168" s="202">
        <f t="shared" si="11"/>
        <v>0</v>
      </c>
      <c r="Q168" s="202">
        <v>3.1E-4</v>
      </c>
      <c r="R168" s="202">
        <f t="shared" si="12"/>
        <v>3.1E-4</v>
      </c>
      <c r="S168" s="202">
        <v>0</v>
      </c>
      <c r="T168" s="203">
        <f t="shared" si="13"/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04" t="s">
        <v>193</v>
      </c>
      <c r="AT168" s="204" t="s">
        <v>190</v>
      </c>
      <c r="AU168" s="204" t="s">
        <v>90</v>
      </c>
      <c r="AY168" s="19" t="s">
        <v>164</v>
      </c>
      <c r="BE168" s="205">
        <f t="shared" si="14"/>
        <v>0</v>
      </c>
      <c r="BF168" s="205">
        <f t="shared" si="15"/>
        <v>0</v>
      </c>
      <c r="BG168" s="205">
        <f t="shared" si="16"/>
        <v>0</v>
      </c>
      <c r="BH168" s="205">
        <f t="shared" si="17"/>
        <v>0</v>
      </c>
      <c r="BI168" s="205">
        <f t="shared" si="18"/>
        <v>0</v>
      </c>
      <c r="BJ168" s="19" t="s">
        <v>88</v>
      </c>
      <c r="BK168" s="205">
        <f t="shared" si="19"/>
        <v>0</v>
      </c>
      <c r="BL168" s="19" t="s">
        <v>171</v>
      </c>
      <c r="BM168" s="204" t="s">
        <v>2996</v>
      </c>
    </row>
    <row r="169" spans="1:65" s="2" customFormat="1" ht="14.4" customHeight="1">
      <c r="A169" s="36"/>
      <c r="B169" s="37"/>
      <c r="C169" s="218" t="s">
        <v>417</v>
      </c>
      <c r="D169" s="218" t="s">
        <v>190</v>
      </c>
      <c r="E169" s="219" t="s">
        <v>2997</v>
      </c>
      <c r="F169" s="220" t="s">
        <v>2998</v>
      </c>
      <c r="G169" s="221" t="s">
        <v>325</v>
      </c>
      <c r="H169" s="222">
        <v>4</v>
      </c>
      <c r="I169" s="223"/>
      <c r="J169" s="224">
        <f t="shared" si="10"/>
        <v>0</v>
      </c>
      <c r="K169" s="220" t="s">
        <v>1</v>
      </c>
      <c r="L169" s="225"/>
      <c r="M169" s="226" t="s">
        <v>1</v>
      </c>
      <c r="N169" s="227" t="s">
        <v>45</v>
      </c>
      <c r="O169" s="73"/>
      <c r="P169" s="202">
        <f t="shared" si="11"/>
        <v>0</v>
      </c>
      <c r="Q169" s="202">
        <v>3.1E-4</v>
      </c>
      <c r="R169" s="202">
        <f t="shared" si="12"/>
        <v>1.24E-3</v>
      </c>
      <c r="S169" s="202">
        <v>0</v>
      </c>
      <c r="T169" s="203">
        <f t="shared" si="13"/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04" t="s">
        <v>193</v>
      </c>
      <c r="AT169" s="204" t="s">
        <v>190</v>
      </c>
      <c r="AU169" s="204" t="s">
        <v>90</v>
      </c>
      <c r="AY169" s="19" t="s">
        <v>164</v>
      </c>
      <c r="BE169" s="205">
        <f t="shared" si="14"/>
        <v>0</v>
      </c>
      <c r="BF169" s="205">
        <f t="shared" si="15"/>
        <v>0</v>
      </c>
      <c r="BG169" s="205">
        <f t="shared" si="16"/>
        <v>0</v>
      </c>
      <c r="BH169" s="205">
        <f t="shared" si="17"/>
        <v>0</v>
      </c>
      <c r="BI169" s="205">
        <f t="shared" si="18"/>
        <v>0</v>
      </c>
      <c r="BJ169" s="19" t="s">
        <v>88</v>
      </c>
      <c r="BK169" s="205">
        <f t="shared" si="19"/>
        <v>0</v>
      </c>
      <c r="BL169" s="19" t="s">
        <v>171</v>
      </c>
      <c r="BM169" s="204" t="s">
        <v>2999</v>
      </c>
    </row>
    <row r="170" spans="1:65" s="2" customFormat="1" ht="14.4" customHeight="1">
      <c r="A170" s="36"/>
      <c r="B170" s="37"/>
      <c r="C170" s="218" t="s">
        <v>432</v>
      </c>
      <c r="D170" s="218" t="s">
        <v>190</v>
      </c>
      <c r="E170" s="219" t="s">
        <v>3000</v>
      </c>
      <c r="F170" s="220" t="s">
        <v>3001</v>
      </c>
      <c r="G170" s="221" t="s">
        <v>325</v>
      </c>
      <c r="H170" s="222">
        <v>2</v>
      </c>
      <c r="I170" s="223"/>
      <c r="J170" s="224">
        <f t="shared" si="10"/>
        <v>0</v>
      </c>
      <c r="K170" s="220" t="s">
        <v>1</v>
      </c>
      <c r="L170" s="225"/>
      <c r="M170" s="226" t="s">
        <v>1</v>
      </c>
      <c r="N170" s="227" t="s">
        <v>45</v>
      </c>
      <c r="O170" s="73"/>
      <c r="P170" s="202">
        <f t="shared" si="11"/>
        <v>0</v>
      </c>
      <c r="Q170" s="202">
        <v>3.1E-4</v>
      </c>
      <c r="R170" s="202">
        <f t="shared" si="12"/>
        <v>6.2E-4</v>
      </c>
      <c r="S170" s="202">
        <v>0</v>
      </c>
      <c r="T170" s="203">
        <f t="shared" si="13"/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04" t="s">
        <v>193</v>
      </c>
      <c r="AT170" s="204" t="s">
        <v>190</v>
      </c>
      <c r="AU170" s="204" t="s">
        <v>90</v>
      </c>
      <c r="AY170" s="19" t="s">
        <v>164</v>
      </c>
      <c r="BE170" s="205">
        <f t="shared" si="14"/>
        <v>0</v>
      </c>
      <c r="BF170" s="205">
        <f t="shared" si="15"/>
        <v>0</v>
      </c>
      <c r="BG170" s="205">
        <f t="shared" si="16"/>
        <v>0</v>
      </c>
      <c r="BH170" s="205">
        <f t="shared" si="17"/>
        <v>0</v>
      </c>
      <c r="BI170" s="205">
        <f t="shared" si="18"/>
        <v>0</v>
      </c>
      <c r="BJ170" s="19" t="s">
        <v>88</v>
      </c>
      <c r="BK170" s="205">
        <f t="shared" si="19"/>
        <v>0</v>
      </c>
      <c r="BL170" s="19" t="s">
        <v>171</v>
      </c>
      <c r="BM170" s="204" t="s">
        <v>3002</v>
      </c>
    </row>
    <row r="171" spans="1:65" s="2" customFormat="1" ht="19.8" customHeight="1">
      <c r="A171" s="36"/>
      <c r="B171" s="37"/>
      <c r="C171" s="218" t="s">
        <v>436</v>
      </c>
      <c r="D171" s="218" t="s">
        <v>190</v>
      </c>
      <c r="E171" s="219" t="s">
        <v>3003</v>
      </c>
      <c r="F171" s="220" t="s">
        <v>3004</v>
      </c>
      <c r="G171" s="221" t="s">
        <v>325</v>
      </c>
      <c r="H171" s="222">
        <v>5</v>
      </c>
      <c r="I171" s="223"/>
      <c r="J171" s="224">
        <f t="shared" si="10"/>
        <v>0</v>
      </c>
      <c r="K171" s="220" t="s">
        <v>1</v>
      </c>
      <c r="L171" s="225"/>
      <c r="M171" s="226" t="s">
        <v>1</v>
      </c>
      <c r="N171" s="227" t="s">
        <v>45</v>
      </c>
      <c r="O171" s="73"/>
      <c r="P171" s="202">
        <f t="shared" si="11"/>
        <v>0</v>
      </c>
      <c r="Q171" s="202">
        <v>3.1E-4</v>
      </c>
      <c r="R171" s="202">
        <f t="shared" si="12"/>
        <v>1.5499999999999999E-3</v>
      </c>
      <c r="S171" s="202">
        <v>0</v>
      </c>
      <c r="T171" s="203">
        <f t="shared" si="13"/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04" t="s">
        <v>193</v>
      </c>
      <c r="AT171" s="204" t="s">
        <v>190</v>
      </c>
      <c r="AU171" s="204" t="s">
        <v>90</v>
      </c>
      <c r="AY171" s="19" t="s">
        <v>164</v>
      </c>
      <c r="BE171" s="205">
        <f t="shared" si="14"/>
        <v>0</v>
      </c>
      <c r="BF171" s="205">
        <f t="shared" si="15"/>
        <v>0</v>
      </c>
      <c r="BG171" s="205">
        <f t="shared" si="16"/>
        <v>0</v>
      </c>
      <c r="BH171" s="205">
        <f t="shared" si="17"/>
        <v>0</v>
      </c>
      <c r="BI171" s="205">
        <f t="shared" si="18"/>
        <v>0</v>
      </c>
      <c r="BJ171" s="19" t="s">
        <v>88</v>
      </c>
      <c r="BK171" s="205">
        <f t="shared" si="19"/>
        <v>0</v>
      </c>
      <c r="BL171" s="19" t="s">
        <v>171</v>
      </c>
      <c r="BM171" s="204" t="s">
        <v>3005</v>
      </c>
    </row>
    <row r="172" spans="1:65" s="2" customFormat="1" ht="30" customHeight="1">
      <c r="A172" s="36"/>
      <c r="B172" s="37"/>
      <c r="C172" s="193" t="s">
        <v>442</v>
      </c>
      <c r="D172" s="193" t="s">
        <v>166</v>
      </c>
      <c r="E172" s="194" t="s">
        <v>3006</v>
      </c>
      <c r="F172" s="195" t="s">
        <v>3007</v>
      </c>
      <c r="G172" s="196" t="s">
        <v>325</v>
      </c>
      <c r="H172" s="197">
        <v>1</v>
      </c>
      <c r="I172" s="198"/>
      <c r="J172" s="199">
        <f t="shared" si="10"/>
        <v>0</v>
      </c>
      <c r="K172" s="195" t="s">
        <v>170</v>
      </c>
      <c r="L172" s="41"/>
      <c r="M172" s="200" t="s">
        <v>1</v>
      </c>
      <c r="N172" s="201" t="s">
        <v>45</v>
      </c>
      <c r="O172" s="73"/>
      <c r="P172" s="202">
        <f t="shared" si="11"/>
        <v>0</v>
      </c>
      <c r="Q172" s="202">
        <v>0</v>
      </c>
      <c r="R172" s="202">
        <f t="shared" si="12"/>
        <v>0</v>
      </c>
      <c r="S172" s="202">
        <v>0</v>
      </c>
      <c r="T172" s="203">
        <f t="shared" si="13"/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04" t="s">
        <v>171</v>
      </c>
      <c r="AT172" s="204" t="s">
        <v>166</v>
      </c>
      <c r="AU172" s="204" t="s">
        <v>90</v>
      </c>
      <c r="AY172" s="19" t="s">
        <v>164</v>
      </c>
      <c r="BE172" s="205">
        <f t="shared" si="14"/>
        <v>0</v>
      </c>
      <c r="BF172" s="205">
        <f t="shared" si="15"/>
        <v>0</v>
      </c>
      <c r="BG172" s="205">
        <f t="shared" si="16"/>
        <v>0</v>
      </c>
      <c r="BH172" s="205">
        <f t="shared" si="17"/>
        <v>0</v>
      </c>
      <c r="BI172" s="205">
        <f t="shared" si="18"/>
        <v>0</v>
      </c>
      <c r="BJ172" s="19" t="s">
        <v>88</v>
      </c>
      <c r="BK172" s="205">
        <f t="shared" si="19"/>
        <v>0</v>
      </c>
      <c r="BL172" s="19" t="s">
        <v>171</v>
      </c>
      <c r="BM172" s="204" t="s">
        <v>3008</v>
      </c>
    </row>
    <row r="173" spans="1:65" s="2" customFormat="1" ht="22.2" customHeight="1">
      <c r="A173" s="36"/>
      <c r="B173" s="37"/>
      <c r="C173" s="218" t="s">
        <v>447</v>
      </c>
      <c r="D173" s="218" t="s">
        <v>190</v>
      </c>
      <c r="E173" s="219" t="s">
        <v>3009</v>
      </c>
      <c r="F173" s="220" t="s">
        <v>3010</v>
      </c>
      <c r="G173" s="221" t="s">
        <v>325</v>
      </c>
      <c r="H173" s="222">
        <v>1</v>
      </c>
      <c r="I173" s="223"/>
      <c r="J173" s="224">
        <f t="shared" si="10"/>
        <v>0</v>
      </c>
      <c r="K173" s="220" t="s">
        <v>1</v>
      </c>
      <c r="L173" s="225"/>
      <c r="M173" s="226" t="s">
        <v>1</v>
      </c>
      <c r="N173" s="227" t="s">
        <v>45</v>
      </c>
      <c r="O173" s="73"/>
      <c r="P173" s="202">
        <f t="shared" si="11"/>
        <v>0</v>
      </c>
      <c r="Q173" s="202">
        <v>3.1E-4</v>
      </c>
      <c r="R173" s="202">
        <f t="shared" si="12"/>
        <v>3.1E-4</v>
      </c>
      <c r="S173" s="202">
        <v>0</v>
      </c>
      <c r="T173" s="203">
        <f t="shared" si="13"/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04" t="s">
        <v>193</v>
      </c>
      <c r="AT173" s="204" t="s">
        <v>190</v>
      </c>
      <c r="AU173" s="204" t="s">
        <v>90</v>
      </c>
      <c r="AY173" s="19" t="s">
        <v>164</v>
      </c>
      <c r="BE173" s="205">
        <f t="shared" si="14"/>
        <v>0</v>
      </c>
      <c r="BF173" s="205">
        <f t="shared" si="15"/>
        <v>0</v>
      </c>
      <c r="BG173" s="205">
        <f t="shared" si="16"/>
        <v>0</v>
      </c>
      <c r="BH173" s="205">
        <f t="shared" si="17"/>
        <v>0</v>
      </c>
      <c r="BI173" s="205">
        <f t="shared" si="18"/>
        <v>0</v>
      </c>
      <c r="BJ173" s="19" t="s">
        <v>88</v>
      </c>
      <c r="BK173" s="205">
        <f t="shared" si="19"/>
        <v>0</v>
      </c>
      <c r="BL173" s="19" t="s">
        <v>171</v>
      </c>
      <c r="BM173" s="204" t="s">
        <v>3011</v>
      </c>
    </row>
    <row r="174" spans="1:65" s="2" customFormat="1" ht="14.4" customHeight="1">
      <c r="A174" s="36"/>
      <c r="B174" s="37"/>
      <c r="C174" s="218" t="s">
        <v>451</v>
      </c>
      <c r="D174" s="218" t="s">
        <v>190</v>
      </c>
      <c r="E174" s="219" t="s">
        <v>3012</v>
      </c>
      <c r="F174" s="220" t="s">
        <v>3013</v>
      </c>
      <c r="G174" s="221" t="s">
        <v>325</v>
      </c>
      <c r="H174" s="222">
        <v>1</v>
      </c>
      <c r="I174" s="223"/>
      <c r="J174" s="224">
        <f t="shared" si="10"/>
        <v>0</v>
      </c>
      <c r="K174" s="220" t="s">
        <v>1</v>
      </c>
      <c r="L174" s="225"/>
      <c r="M174" s="226" t="s">
        <v>1</v>
      </c>
      <c r="N174" s="227" t="s">
        <v>45</v>
      </c>
      <c r="O174" s="73"/>
      <c r="P174" s="202">
        <f t="shared" si="11"/>
        <v>0</v>
      </c>
      <c r="Q174" s="202">
        <v>3.1E-4</v>
      </c>
      <c r="R174" s="202">
        <f t="shared" si="12"/>
        <v>3.1E-4</v>
      </c>
      <c r="S174" s="202">
        <v>0</v>
      </c>
      <c r="T174" s="203">
        <f t="shared" si="13"/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04" t="s">
        <v>193</v>
      </c>
      <c r="AT174" s="204" t="s">
        <v>190</v>
      </c>
      <c r="AU174" s="204" t="s">
        <v>90</v>
      </c>
      <c r="AY174" s="19" t="s">
        <v>164</v>
      </c>
      <c r="BE174" s="205">
        <f t="shared" si="14"/>
        <v>0</v>
      </c>
      <c r="BF174" s="205">
        <f t="shared" si="15"/>
        <v>0</v>
      </c>
      <c r="BG174" s="205">
        <f t="shared" si="16"/>
        <v>0</v>
      </c>
      <c r="BH174" s="205">
        <f t="shared" si="17"/>
        <v>0</v>
      </c>
      <c r="BI174" s="205">
        <f t="shared" si="18"/>
        <v>0</v>
      </c>
      <c r="BJ174" s="19" t="s">
        <v>88</v>
      </c>
      <c r="BK174" s="205">
        <f t="shared" si="19"/>
        <v>0</v>
      </c>
      <c r="BL174" s="19" t="s">
        <v>171</v>
      </c>
      <c r="BM174" s="204" t="s">
        <v>3014</v>
      </c>
    </row>
    <row r="175" spans="1:65" s="2" customFormat="1" ht="14.4" customHeight="1">
      <c r="A175" s="36"/>
      <c r="B175" s="37"/>
      <c r="C175" s="218" t="s">
        <v>476</v>
      </c>
      <c r="D175" s="218" t="s">
        <v>190</v>
      </c>
      <c r="E175" s="219" t="s">
        <v>3015</v>
      </c>
      <c r="F175" s="220" t="s">
        <v>3016</v>
      </c>
      <c r="G175" s="221" t="s">
        <v>335</v>
      </c>
      <c r="H175" s="222">
        <v>30</v>
      </c>
      <c r="I175" s="223"/>
      <c r="J175" s="224">
        <f t="shared" si="10"/>
        <v>0</v>
      </c>
      <c r="K175" s="220" t="s">
        <v>1</v>
      </c>
      <c r="L175" s="225"/>
      <c r="M175" s="226" t="s">
        <v>1</v>
      </c>
      <c r="N175" s="227" t="s">
        <v>45</v>
      </c>
      <c r="O175" s="73"/>
      <c r="P175" s="202">
        <f t="shared" si="11"/>
        <v>0</v>
      </c>
      <c r="Q175" s="202">
        <v>3.1E-4</v>
      </c>
      <c r="R175" s="202">
        <f t="shared" si="12"/>
        <v>9.2999999999999992E-3</v>
      </c>
      <c r="S175" s="202">
        <v>0</v>
      </c>
      <c r="T175" s="203">
        <f t="shared" si="13"/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04" t="s">
        <v>193</v>
      </c>
      <c r="AT175" s="204" t="s">
        <v>190</v>
      </c>
      <c r="AU175" s="204" t="s">
        <v>90</v>
      </c>
      <c r="AY175" s="19" t="s">
        <v>164</v>
      </c>
      <c r="BE175" s="205">
        <f t="shared" si="14"/>
        <v>0</v>
      </c>
      <c r="BF175" s="205">
        <f t="shared" si="15"/>
        <v>0</v>
      </c>
      <c r="BG175" s="205">
        <f t="shared" si="16"/>
        <v>0</v>
      </c>
      <c r="BH175" s="205">
        <f t="shared" si="17"/>
        <v>0</v>
      </c>
      <c r="BI175" s="205">
        <f t="shared" si="18"/>
        <v>0</v>
      </c>
      <c r="BJ175" s="19" t="s">
        <v>88</v>
      </c>
      <c r="BK175" s="205">
        <f t="shared" si="19"/>
        <v>0</v>
      </c>
      <c r="BL175" s="19" t="s">
        <v>171</v>
      </c>
      <c r="BM175" s="204" t="s">
        <v>3017</v>
      </c>
    </row>
    <row r="176" spans="1:65" s="2" customFormat="1" ht="14.4" customHeight="1">
      <c r="A176" s="36"/>
      <c r="B176" s="37"/>
      <c r="C176" s="193" t="s">
        <v>490</v>
      </c>
      <c r="D176" s="193" t="s">
        <v>166</v>
      </c>
      <c r="E176" s="194" t="s">
        <v>3018</v>
      </c>
      <c r="F176" s="195" t="s">
        <v>3019</v>
      </c>
      <c r="G176" s="196" t="s">
        <v>325</v>
      </c>
      <c r="H176" s="197">
        <v>1</v>
      </c>
      <c r="I176" s="198"/>
      <c r="J176" s="199">
        <f t="shared" si="10"/>
        <v>0</v>
      </c>
      <c r="K176" s="195" t="s">
        <v>170</v>
      </c>
      <c r="L176" s="41"/>
      <c r="M176" s="200" t="s">
        <v>1</v>
      </c>
      <c r="N176" s="201" t="s">
        <v>45</v>
      </c>
      <c r="O176" s="73"/>
      <c r="P176" s="202">
        <f t="shared" si="11"/>
        <v>0</v>
      </c>
      <c r="Q176" s="202">
        <v>0</v>
      </c>
      <c r="R176" s="202">
        <f t="shared" si="12"/>
        <v>0</v>
      </c>
      <c r="S176" s="202">
        <v>0</v>
      </c>
      <c r="T176" s="203">
        <f t="shared" si="13"/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04" t="s">
        <v>171</v>
      </c>
      <c r="AT176" s="204" t="s">
        <v>166</v>
      </c>
      <c r="AU176" s="204" t="s">
        <v>90</v>
      </c>
      <c r="AY176" s="19" t="s">
        <v>164</v>
      </c>
      <c r="BE176" s="205">
        <f t="shared" si="14"/>
        <v>0</v>
      </c>
      <c r="BF176" s="205">
        <f t="shared" si="15"/>
        <v>0</v>
      </c>
      <c r="BG176" s="205">
        <f t="shared" si="16"/>
        <v>0</v>
      </c>
      <c r="BH176" s="205">
        <f t="shared" si="17"/>
        <v>0</v>
      </c>
      <c r="BI176" s="205">
        <f t="shared" si="18"/>
        <v>0</v>
      </c>
      <c r="BJ176" s="19" t="s">
        <v>88</v>
      </c>
      <c r="BK176" s="205">
        <f t="shared" si="19"/>
        <v>0</v>
      </c>
      <c r="BL176" s="19" t="s">
        <v>171</v>
      </c>
      <c r="BM176" s="204" t="s">
        <v>3020</v>
      </c>
    </row>
    <row r="177" spans="1:65" s="2" customFormat="1" ht="14.4" customHeight="1">
      <c r="A177" s="36"/>
      <c r="B177" s="37"/>
      <c r="C177" s="218" t="s">
        <v>494</v>
      </c>
      <c r="D177" s="218" t="s">
        <v>190</v>
      </c>
      <c r="E177" s="219" t="s">
        <v>3021</v>
      </c>
      <c r="F177" s="220" t="s">
        <v>3022</v>
      </c>
      <c r="G177" s="221" t="s">
        <v>325</v>
      </c>
      <c r="H177" s="222">
        <v>1</v>
      </c>
      <c r="I177" s="223"/>
      <c r="J177" s="224">
        <f t="shared" si="10"/>
        <v>0</v>
      </c>
      <c r="K177" s="220" t="s">
        <v>1</v>
      </c>
      <c r="L177" s="225"/>
      <c r="M177" s="226" t="s">
        <v>1</v>
      </c>
      <c r="N177" s="227" t="s">
        <v>45</v>
      </c>
      <c r="O177" s="73"/>
      <c r="P177" s="202">
        <f t="shared" si="11"/>
        <v>0</v>
      </c>
      <c r="Q177" s="202">
        <v>3.1E-4</v>
      </c>
      <c r="R177" s="202">
        <f t="shared" si="12"/>
        <v>3.1E-4</v>
      </c>
      <c r="S177" s="202">
        <v>0</v>
      </c>
      <c r="T177" s="203">
        <f t="shared" si="13"/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04" t="s">
        <v>193</v>
      </c>
      <c r="AT177" s="204" t="s">
        <v>190</v>
      </c>
      <c r="AU177" s="204" t="s">
        <v>90</v>
      </c>
      <c r="AY177" s="19" t="s">
        <v>164</v>
      </c>
      <c r="BE177" s="205">
        <f t="shared" si="14"/>
        <v>0</v>
      </c>
      <c r="BF177" s="205">
        <f t="shared" si="15"/>
        <v>0</v>
      </c>
      <c r="BG177" s="205">
        <f t="shared" si="16"/>
        <v>0</v>
      </c>
      <c r="BH177" s="205">
        <f t="shared" si="17"/>
        <v>0</v>
      </c>
      <c r="BI177" s="205">
        <f t="shared" si="18"/>
        <v>0</v>
      </c>
      <c r="BJ177" s="19" t="s">
        <v>88</v>
      </c>
      <c r="BK177" s="205">
        <f t="shared" si="19"/>
        <v>0</v>
      </c>
      <c r="BL177" s="19" t="s">
        <v>171</v>
      </c>
      <c r="BM177" s="204" t="s">
        <v>3023</v>
      </c>
    </row>
    <row r="178" spans="1:65" s="2" customFormat="1" ht="14.4" customHeight="1">
      <c r="A178" s="36"/>
      <c r="B178" s="37"/>
      <c r="C178" s="218" t="s">
        <v>500</v>
      </c>
      <c r="D178" s="218" t="s">
        <v>190</v>
      </c>
      <c r="E178" s="219" t="s">
        <v>3024</v>
      </c>
      <c r="F178" s="220" t="s">
        <v>3025</v>
      </c>
      <c r="G178" s="221" t="s">
        <v>325</v>
      </c>
      <c r="H178" s="222">
        <v>1</v>
      </c>
      <c r="I178" s="223"/>
      <c r="J178" s="224">
        <f t="shared" si="10"/>
        <v>0</v>
      </c>
      <c r="K178" s="220" t="s">
        <v>1</v>
      </c>
      <c r="L178" s="225"/>
      <c r="M178" s="226" t="s">
        <v>1</v>
      </c>
      <c r="N178" s="227" t="s">
        <v>45</v>
      </c>
      <c r="O178" s="73"/>
      <c r="P178" s="202">
        <f t="shared" si="11"/>
        <v>0</v>
      </c>
      <c r="Q178" s="202">
        <v>3.1E-4</v>
      </c>
      <c r="R178" s="202">
        <f t="shared" si="12"/>
        <v>3.1E-4</v>
      </c>
      <c r="S178" s="202">
        <v>0</v>
      </c>
      <c r="T178" s="203">
        <f t="shared" si="13"/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04" t="s">
        <v>193</v>
      </c>
      <c r="AT178" s="204" t="s">
        <v>190</v>
      </c>
      <c r="AU178" s="204" t="s">
        <v>90</v>
      </c>
      <c r="AY178" s="19" t="s">
        <v>164</v>
      </c>
      <c r="BE178" s="205">
        <f t="shared" si="14"/>
        <v>0</v>
      </c>
      <c r="BF178" s="205">
        <f t="shared" si="15"/>
        <v>0</v>
      </c>
      <c r="BG178" s="205">
        <f t="shared" si="16"/>
        <v>0</v>
      </c>
      <c r="BH178" s="205">
        <f t="shared" si="17"/>
        <v>0</v>
      </c>
      <c r="BI178" s="205">
        <f t="shared" si="18"/>
        <v>0</v>
      </c>
      <c r="BJ178" s="19" t="s">
        <v>88</v>
      </c>
      <c r="BK178" s="205">
        <f t="shared" si="19"/>
        <v>0</v>
      </c>
      <c r="BL178" s="19" t="s">
        <v>171</v>
      </c>
      <c r="BM178" s="204" t="s">
        <v>3026</v>
      </c>
    </row>
    <row r="179" spans="1:65" s="2" customFormat="1" ht="22.2" customHeight="1">
      <c r="A179" s="36"/>
      <c r="B179" s="37"/>
      <c r="C179" s="193" t="s">
        <v>504</v>
      </c>
      <c r="D179" s="193" t="s">
        <v>166</v>
      </c>
      <c r="E179" s="194" t="s">
        <v>3027</v>
      </c>
      <c r="F179" s="195" t="s">
        <v>3028</v>
      </c>
      <c r="G179" s="196" t="s">
        <v>335</v>
      </c>
      <c r="H179" s="197">
        <v>2110</v>
      </c>
      <c r="I179" s="198"/>
      <c r="J179" s="199">
        <f t="shared" si="10"/>
        <v>0</v>
      </c>
      <c r="K179" s="195" t="s">
        <v>170</v>
      </c>
      <c r="L179" s="41"/>
      <c r="M179" s="200" t="s">
        <v>1</v>
      </c>
      <c r="N179" s="201" t="s">
        <v>45</v>
      </c>
      <c r="O179" s="73"/>
      <c r="P179" s="202">
        <f t="shared" si="11"/>
        <v>0</v>
      </c>
      <c r="Q179" s="202">
        <v>0</v>
      </c>
      <c r="R179" s="202">
        <f t="shared" si="12"/>
        <v>0</v>
      </c>
      <c r="S179" s="202">
        <v>0</v>
      </c>
      <c r="T179" s="203">
        <f t="shared" si="13"/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04" t="s">
        <v>171</v>
      </c>
      <c r="AT179" s="204" t="s">
        <v>166</v>
      </c>
      <c r="AU179" s="204" t="s">
        <v>90</v>
      </c>
      <c r="AY179" s="19" t="s">
        <v>164</v>
      </c>
      <c r="BE179" s="205">
        <f t="shared" si="14"/>
        <v>0</v>
      </c>
      <c r="BF179" s="205">
        <f t="shared" si="15"/>
        <v>0</v>
      </c>
      <c r="BG179" s="205">
        <f t="shared" si="16"/>
        <v>0</v>
      </c>
      <c r="BH179" s="205">
        <f t="shared" si="17"/>
        <v>0</v>
      </c>
      <c r="BI179" s="205">
        <f t="shared" si="18"/>
        <v>0</v>
      </c>
      <c r="BJ179" s="19" t="s">
        <v>88</v>
      </c>
      <c r="BK179" s="205">
        <f t="shared" si="19"/>
        <v>0</v>
      </c>
      <c r="BL179" s="19" t="s">
        <v>171</v>
      </c>
      <c r="BM179" s="204" t="s">
        <v>3029</v>
      </c>
    </row>
    <row r="180" spans="1:65" s="2" customFormat="1" ht="22.2" customHeight="1">
      <c r="A180" s="36"/>
      <c r="B180" s="37"/>
      <c r="C180" s="193" t="s">
        <v>508</v>
      </c>
      <c r="D180" s="193" t="s">
        <v>166</v>
      </c>
      <c r="E180" s="194" t="s">
        <v>3030</v>
      </c>
      <c r="F180" s="195" t="s">
        <v>3031</v>
      </c>
      <c r="G180" s="196" t="s">
        <v>540</v>
      </c>
      <c r="H180" s="197">
        <v>1</v>
      </c>
      <c r="I180" s="198"/>
      <c r="J180" s="199">
        <f t="shared" si="10"/>
        <v>0</v>
      </c>
      <c r="K180" s="195" t="s">
        <v>170</v>
      </c>
      <c r="L180" s="41"/>
      <c r="M180" s="200" t="s">
        <v>1</v>
      </c>
      <c r="N180" s="201" t="s">
        <v>45</v>
      </c>
      <c r="O180" s="73"/>
      <c r="P180" s="202">
        <f t="shared" si="11"/>
        <v>0</v>
      </c>
      <c r="Q180" s="202">
        <v>0</v>
      </c>
      <c r="R180" s="202">
        <f t="shared" si="12"/>
        <v>0</v>
      </c>
      <c r="S180" s="202">
        <v>0</v>
      </c>
      <c r="T180" s="203">
        <f t="shared" si="13"/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04" t="s">
        <v>171</v>
      </c>
      <c r="AT180" s="204" t="s">
        <v>166</v>
      </c>
      <c r="AU180" s="204" t="s">
        <v>90</v>
      </c>
      <c r="AY180" s="19" t="s">
        <v>164</v>
      </c>
      <c r="BE180" s="205">
        <f t="shared" si="14"/>
        <v>0</v>
      </c>
      <c r="BF180" s="205">
        <f t="shared" si="15"/>
        <v>0</v>
      </c>
      <c r="BG180" s="205">
        <f t="shared" si="16"/>
        <v>0</v>
      </c>
      <c r="BH180" s="205">
        <f t="shared" si="17"/>
        <v>0</v>
      </c>
      <c r="BI180" s="205">
        <f t="shared" si="18"/>
        <v>0</v>
      </c>
      <c r="BJ180" s="19" t="s">
        <v>88</v>
      </c>
      <c r="BK180" s="205">
        <f t="shared" si="19"/>
        <v>0</v>
      </c>
      <c r="BL180" s="19" t="s">
        <v>171</v>
      </c>
      <c r="BM180" s="204" t="s">
        <v>3032</v>
      </c>
    </row>
    <row r="181" spans="1:65" s="12" customFormat="1" ht="22.8" customHeight="1">
      <c r="B181" s="177"/>
      <c r="C181" s="178"/>
      <c r="D181" s="179" t="s">
        <v>79</v>
      </c>
      <c r="E181" s="191" t="s">
        <v>527</v>
      </c>
      <c r="F181" s="191" t="s">
        <v>528</v>
      </c>
      <c r="G181" s="178"/>
      <c r="H181" s="178"/>
      <c r="I181" s="181"/>
      <c r="J181" s="192">
        <f>BK181</f>
        <v>0</v>
      </c>
      <c r="K181" s="178"/>
      <c r="L181" s="183"/>
      <c r="M181" s="184"/>
      <c r="N181" s="185"/>
      <c r="O181" s="185"/>
      <c r="P181" s="186">
        <f>P182</f>
        <v>0</v>
      </c>
      <c r="Q181" s="185"/>
      <c r="R181" s="186">
        <f>R182</f>
        <v>0</v>
      </c>
      <c r="S181" s="185"/>
      <c r="T181" s="187">
        <f>T182</f>
        <v>0</v>
      </c>
      <c r="AR181" s="188" t="s">
        <v>88</v>
      </c>
      <c r="AT181" s="189" t="s">
        <v>79</v>
      </c>
      <c r="AU181" s="189" t="s">
        <v>88</v>
      </c>
      <c r="AY181" s="188" t="s">
        <v>164</v>
      </c>
      <c r="BK181" s="190">
        <f>BK182</f>
        <v>0</v>
      </c>
    </row>
    <row r="182" spans="1:65" s="2" customFormat="1" ht="14.4" customHeight="1">
      <c r="A182" s="36"/>
      <c r="B182" s="37"/>
      <c r="C182" s="193" t="s">
        <v>513</v>
      </c>
      <c r="D182" s="193" t="s">
        <v>166</v>
      </c>
      <c r="E182" s="194" t="s">
        <v>3033</v>
      </c>
      <c r="F182" s="195" t="s">
        <v>3034</v>
      </c>
      <c r="G182" s="196" t="s">
        <v>186</v>
      </c>
      <c r="H182" s="197">
        <v>3.9569999999999999</v>
      </c>
      <c r="I182" s="198"/>
      <c r="J182" s="199">
        <f>ROUND(I182*H182,2)</f>
        <v>0</v>
      </c>
      <c r="K182" s="195" t="s">
        <v>170</v>
      </c>
      <c r="L182" s="41"/>
      <c r="M182" s="281" t="s">
        <v>1</v>
      </c>
      <c r="N182" s="282" t="s">
        <v>45</v>
      </c>
      <c r="O182" s="283"/>
      <c r="P182" s="284">
        <f>O182*H182</f>
        <v>0</v>
      </c>
      <c r="Q182" s="284">
        <v>0</v>
      </c>
      <c r="R182" s="284">
        <f>Q182*H182</f>
        <v>0</v>
      </c>
      <c r="S182" s="284">
        <v>0</v>
      </c>
      <c r="T182" s="285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04" t="s">
        <v>171</v>
      </c>
      <c r="AT182" s="204" t="s">
        <v>166</v>
      </c>
      <c r="AU182" s="204" t="s">
        <v>90</v>
      </c>
      <c r="AY182" s="19" t="s">
        <v>164</v>
      </c>
      <c r="BE182" s="205">
        <f>IF(N182="základní",J182,0)</f>
        <v>0</v>
      </c>
      <c r="BF182" s="205">
        <f>IF(N182="snížená",J182,0)</f>
        <v>0</v>
      </c>
      <c r="BG182" s="205">
        <f>IF(N182="zákl. přenesená",J182,0)</f>
        <v>0</v>
      </c>
      <c r="BH182" s="205">
        <f>IF(N182="sníž. přenesená",J182,0)</f>
        <v>0</v>
      </c>
      <c r="BI182" s="205">
        <f>IF(N182="nulová",J182,0)</f>
        <v>0</v>
      </c>
      <c r="BJ182" s="19" t="s">
        <v>88</v>
      </c>
      <c r="BK182" s="205">
        <f>ROUND(I182*H182,2)</f>
        <v>0</v>
      </c>
      <c r="BL182" s="19" t="s">
        <v>171</v>
      </c>
      <c r="BM182" s="204" t="s">
        <v>3035</v>
      </c>
    </row>
    <row r="183" spans="1:65" s="2" customFormat="1" ht="6.9" customHeight="1">
      <c r="A183" s="36"/>
      <c r="B183" s="56"/>
      <c r="C183" s="57"/>
      <c r="D183" s="57"/>
      <c r="E183" s="57"/>
      <c r="F183" s="57"/>
      <c r="G183" s="57"/>
      <c r="H183" s="57"/>
      <c r="I183" s="57"/>
      <c r="J183" s="57"/>
      <c r="K183" s="57"/>
      <c r="L183" s="41"/>
      <c r="M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</row>
  </sheetData>
  <sheetProtection algorithmName="SHA-512" hashValue="KvfKsNsZYHamiKJZJH5rLUXwjSML/t4fHovN99l3JDpHCQzV+51+MWOjySL5325XRljSaixO5tizhF27gQrHCA==" saltValue="hfAIb8D3IpC7+aR67UykFsbLx5xT4Zlvj/bTKlIHWyIc5Z3NYwaeYgpkmOMtlAXBRkC4gmnGQaIYl18Nb3KziQ==" spinCount="100000" sheet="1" objects="1" scenarios="1" formatColumns="0" formatRows="0" autoFilter="0"/>
  <autoFilter ref="C124:K182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71" fitToHeight="100" orientation="portrait" blackAndWhite="1" r:id="rId1"/>
  <headerFooter>
    <oddFooter>&amp;CStrana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3"/>
  <sheetViews>
    <sheetView showGridLines="0" view="pageBreakPreview" zoomScale="80" zoomScaleNormal="100" zoomScaleSheetLayoutView="80" workbookViewId="0"/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54.42578125" style="1" customWidth="1"/>
    <col min="7" max="7" width="8" style="1" customWidth="1"/>
    <col min="8" max="8" width="15" style="1" customWidth="1"/>
    <col min="9" max="9" width="16.85546875" style="1" customWidth="1"/>
    <col min="10" max="11" width="23.85546875" style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AT2" s="19" t="s">
        <v>124</v>
      </c>
    </row>
    <row r="3" spans="1:46" s="1" customFormat="1" ht="6.9" customHeight="1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2"/>
      <c r="AT3" s="19" t="s">
        <v>90</v>
      </c>
    </row>
    <row r="4" spans="1:46" s="1" customFormat="1" ht="24.9" customHeight="1">
      <c r="B4" s="22"/>
      <c r="D4" s="119" t="s">
        <v>131</v>
      </c>
      <c r="L4" s="22"/>
      <c r="M4" s="120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21" t="s">
        <v>16</v>
      </c>
      <c r="L6" s="22"/>
    </row>
    <row r="7" spans="1:46" s="1" customFormat="1" ht="27" customHeight="1">
      <c r="B7" s="22"/>
      <c r="E7" s="331" t="str">
        <f>'Rekapitulace stavby'!K6</f>
        <v>Rekonstrukce stávajících garáží v suterénních, přízemních a dvorních prostorech objektů Vinohradská</v>
      </c>
      <c r="F7" s="332"/>
      <c r="G7" s="332"/>
      <c r="H7" s="332"/>
      <c r="L7" s="22"/>
    </row>
    <row r="8" spans="1:46" s="2" customFormat="1" ht="12" customHeight="1">
      <c r="A8" s="36"/>
      <c r="B8" s="41"/>
      <c r="C8" s="36"/>
      <c r="D8" s="121" t="s">
        <v>132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5.6" customHeight="1">
      <c r="A9" s="36"/>
      <c r="B9" s="41"/>
      <c r="C9" s="36"/>
      <c r="D9" s="36"/>
      <c r="E9" s="333" t="s">
        <v>3036</v>
      </c>
      <c r="F9" s="334"/>
      <c r="G9" s="334"/>
      <c r="H9" s="334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0.199999999999999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21" t="s">
        <v>18</v>
      </c>
      <c r="E11" s="36"/>
      <c r="F11" s="112" t="s">
        <v>1</v>
      </c>
      <c r="G11" s="36"/>
      <c r="H11" s="36"/>
      <c r="I11" s="121" t="s">
        <v>19</v>
      </c>
      <c r="J11" s="112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21" t="s">
        <v>20</v>
      </c>
      <c r="E12" s="36"/>
      <c r="F12" s="112" t="s">
        <v>21</v>
      </c>
      <c r="G12" s="36"/>
      <c r="H12" s="36"/>
      <c r="I12" s="121" t="s">
        <v>22</v>
      </c>
      <c r="J12" s="122" t="str">
        <f>'Rekapitulace stavby'!AN8</f>
        <v>15. 4. 2022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21" t="s">
        <v>24</v>
      </c>
      <c r="E14" s="36"/>
      <c r="F14" s="36"/>
      <c r="G14" s="36"/>
      <c r="H14" s="36"/>
      <c r="I14" s="121" t="s">
        <v>25</v>
      </c>
      <c r="J14" s="112" t="s">
        <v>26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2" t="s">
        <v>27</v>
      </c>
      <c r="F15" s="36"/>
      <c r="G15" s="36"/>
      <c r="H15" s="36"/>
      <c r="I15" s="121" t="s">
        <v>28</v>
      </c>
      <c r="J15" s="112" t="s">
        <v>29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21" t="s">
        <v>30</v>
      </c>
      <c r="E17" s="36"/>
      <c r="F17" s="36"/>
      <c r="G17" s="36"/>
      <c r="H17" s="36"/>
      <c r="I17" s="121" t="s">
        <v>25</v>
      </c>
      <c r="J17" s="32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35" t="str">
        <f>'Rekapitulace stavby'!E14</f>
        <v>Vyplň údaj</v>
      </c>
      <c r="F18" s="336"/>
      <c r="G18" s="336"/>
      <c r="H18" s="336"/>
      <c r="I18" s="121" t="s">
        <v>28</v>
      </c>
      <c r="J18" s="32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21" t="s">
        <v>32</v>
      </c>
      <c r="E20" s="36"/>
      <c r="F20" s="36"/>
      <c r="G20" s="36"/>
      <c r="H20" s="36"/>
      <c r="I20" s="121" t="s">
        <v>25</v>
      </c>
      <c r="J20" s="112" t="s">
        <v>33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2" t="s">
        <v>34</v>
      </c>
      <c r="F21" s="36"/>
      <c r="G21" s="36"/>
      <c r="H21" s="36"/>
      <c r="I21" s="121" t="s">
        <v>28</v>
      </c>
      <c r="J21" s="112" t="s">
        <v>35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21" t="s">
        <v>37</v>
      </c>
      <c r="E23" s="36"/>
      <c r="F23" s="36"/>
      <c r="G23" s="36"/>
      <c r="H23" s="36"/>
      <c r="I23" s="121" t="s">
        <v>25</v>
      </c>
      <c r="J23" s="112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2" t="str">
        <f>IF('Rekapitulace stavby'!E20="","",'Rekapitulace stavby'!E20)</f>
        <v xml:space="preserve"> </v>
      </c>
      <c r="F24" s="36"/>
      <c r="G24" s="36"/>
      <c r="H24" s="36"/>
      <c r="I24" s="121" t="s">
        <v>28</v>
      </c>
      <c r="J24" s="112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21" t="s">
        <v>39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60" customHeight="1">
      <c r="A27" s="123"/>
      <c r="B27" s="124"/>
      <c r="C27" s="123"/>
      <c r="D27" s="123"/>
      <c r="E27" s="337" t="s">
        <v>134</v>
      </c>
      <c r="F27" s="337"/>
      <c r="G27" s="337"/>
      <c r="H27" s="337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pans="1:31" s="2" customFormat="1" ht="6.9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>
      <c r="A29" s="36"/>
      <c r="B29" s="41"/>
      <c r="C29" s="36"/>
      <c r="D29" s="126"/>
      <c r="E29" s="126"/>
      <c r="F29" s="126"/>
      <c r="G29" s="126"/>
      <c r="H29" s="126"/>
      <c r="I29" s="126"/>
      <c r="J29" s="126"/>
      <c r="K29" s="126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7" t="s">
        <v>40</v>
      </c>
      <c r="E30" s="36"/>
      <c r="F30" s="36"/>
      <c r="G30" s="36"/>
      <c r="H30" s="36"/>
      <c r="I30" s="36"/>
      <c r="J30" s="128">
        <f>ROUND(J125,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26"/>
      <c r="E31" s="126"/>
      <c r="F31" s="126"/>
      <c r="G31" s="126"/>
      <c r="H31" s="126"/>
      <c r="I31" s="126"/>
      <c r="J31" s="126"/>
      <c r="K31" s="12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>
      <c r="A32" s="36"/>
      <c r="B32" s="41"/>
      <c r="C32" s="36"/>
      <c r="D32" s="36"/>
      <c r="E32" s="36"/>
      <c r="F32" s="129" t="s">
        <v>42</v>
      </c>
      <c r="G32" s="36"/>
      <c r="H32" s="36"/>
      <c r="I32" s="129" t="s">
        <v>41</v>
      </c>
      <c r="J32" s="129" t="s">
        <v>43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>
      <c r="A33" s="36"/>
      <c r="B33" s="41"/>
      <c r="C33" s="36"/>
      <c r="D33" s="130" t="s">
        <v>44</v>
      </c>
      <c r="E33" s="121" t="s">
        <v>45</v>
      </c>
      <c r="F33" s="131">
        <f>ROUND((SUM(BE125:BE182)),  2)</f>
        <v>0</v>
      </c>
      <c r="G33" s="36"/>
      <c r="H33" s="36"/>
      <c r="I33" s="132">
        <v>0.21</v>
      </c>
      <c r="J33" s="131">
        <f>ROUND(((SUM(BE125:BE182))*I33),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121" t="s">
        <v>46</v>
      </c>
      <c r="F34" s="131">
        <f>ROUND((SUM(BF125:BF182)),  2)</f>
        <v>0</v>
      </c>
      <c r="G34" s="36"/>
      <c r="H34" s="36"/>
      <c r="I34" s="132">
        <v>0.15</v>
      </c>
      <c r="J34" s="131">
        <f>ROUND(((SUM(BF125:BF182))*I34),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>
      <c r="A35" s="36"/>
      <c r="B35" s="41"/>
      <c r="C35" s="36"/>
      <c r="D35" s="36"/>
      <c r="E35" s="121" t="s">
        <v>47</v>
      </c>
      <c r="F35" s="131">
        <f>ROUND((SUM(BG125:BG182)),  2)</f>
        <v>0</v>
      </c>
      <c r="G35" s="36"/>
      <c r="H35" s="36"/>
      <c r="I35" s="132">
        <v>0.21</v>
      </c>
      <c r="J35" s="131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>
      <c r="A36" s="36"/>
      <c r="B36" s="41"/>
      <c r="C36" s="36"/>
      <c r="D36" s="36"/>
      <c r="E36" s="121" t="s">
        <v>48</v>
      </c>
      <c r="F36" s="131">
        <f>ROUND((SUM(BH125:BH182)),  2)</f>
        <v>0</v>
      </c>
      <c r="G36" s="36"/>
      <c r="H36" s="36"/>
      <c r="I36" s="132">
        <v>0.15</v>
      </c>
      <c r="J36" s="131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21" t="s">
        <v>49</v>
      </c>
      <c r="F37" s="131">
        <f>ROUND((SUM(BI125:BI182)),  2)</f>
        <v>0</v>
      </c>
      <c r="G37" s="36"/>
      <c r="H37" s="36"/>
      <c r="I37" s="132">
        <v>0</v>
      </c>
      <c r="J37" s="131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33"/>
      <c r="D39" s="134" t="s">
        <v>50</v>
      </c>
      <c r="E39" s="135"/>
      <c r="F39" s="135"/>
      <c r="G39" s="136" t="s">
        <v>51</v>
      </c>
      <c r="H39" s="137" t="s">
        <v>52</v>
      </c>
      <c r="I39" s="135"/>
      <c r="J39" s="138">
        <f>SUM(J30:J37)</f>
        <v>0</v>
      </c>
      <c r="K39" s="139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1" customFormat="1" ht="14.4" customHeight="1">
      <c r="B41" s="22"/>
      <c r="L41" s="22"/>
    </row>
    <row r="42" spans="1:31" s="1" customFormat="1" ht="14.4" customHeight="1">
      <c r="B42" s="22"/>
      <c r="L42" s="22"/>
    </row>
    <row r="43" spans="1:31" s="1" customFormat="1" ht="14.4" customHeight="1">
      <c r="B43" s="22"/>
      <c r="L43" s="22"/>
    </row>
    <row r="44" spans="1:31" s="1" customFormat="1" ht="14.4" customHeight="1">
      <c r="B44" s="22"/>
      <c r="L44" s="22"/>
    </row>
    <row r="45" spans="1:31" s="1" customFormat="1" ht="14.4" customHeight="1">
      <c r="B45" s="22"/>
      <c r="L45" s="22"/>
    </row>
    <row r="46" spans="1:31" s="1" customFormat="1" ht="14.4" customHeight="1">
      <c r="B46" s="22"/>
      <c r="L46" s="22"/>
    </row>
    <row r="47" spans="1:31" s="1" customFormat="1" ht="14.4" customHeight="1">
      <c r="B47" s="22"/>
      <c r="L47" s="22"/>
    </row>
    <row r="48" spans="1:31" s="1" customFormat="1" ht="14.4" customHeight="1">
      <c r="B48" s="22"/>
      <c r="L48" s="22"/>
    </row>
    <row r="49" spans="1:31" s="1" customFormat="1" ht="14.4" customHeight="1">
      <c r="B49" s="22"/>
      <c r="L49" s="22"/>
    </row>
    <row r="50" spans="1:31" s="2" customFormat="1" ht="14.4" customHeight="1">
      <c r="B50" s="53"/>
      <c r="D50" s="140" t="s">
        <v>53</v>
      </c>
      <c r="E50" s="141"/>
      <c r="F50" s="141"/>
      <c r="G50" s="140" t="s">
        <v>54</v>
      </c>
      <c r="H50" s="141"/>
      <c r="I50" s="141"/>
      <c r="J50" s="141"/>
      <c r="K50" s="141"/>
      <c r="L50" s="53"/>
    </row>
    <row r="51" spans="1:31" ht="10.199999999999999">
      <c r="B51" s="22"/>
      <c r="L51" s="22"/>
    </row>
    <row r="52" spans="1:31" ht="10.199999999999999">
      <c r="B52" s="22"/>
      <c r="L52" s="22"/>
    </row>
    <row r="53" spans="1:31" ht="10.199999999999999">
      <c r="B53" s="22"/>
      <c r="L53" s="22"/>
    </row>
    <row r="54" spans="1:31" ht="10.199999999999999">
      <c r="B54" s="22"/>
      <c r="L54" s="22"/>
    </row>
    <row r="55" spans="1:31" ht="10.199999999999999">
      <c r="B55" s="22"/>
      <c r="L55" s="22"/>
    </row>
    <row r="56" spans="1:31" ht="10.199999999999999">
      <c r="B56" s="22"/>
      <c r="L56" s="22"/>
    </row>
    <row r="57" spans="1:31" ht="10.199999999999999">
      <c r="B57" s="22"/>
      <c r="L57" s="22"/>
    </row>
    <row r="58" spans="1:31" ht="10.199999999999999">
      <c r="B58" s="22"/>
      <c r="L58" s="22"/>
    </row>
    <row r="59" spans="1:31" ht="10.199999999999999">
      <c r="B59" s="22"/>
      <c r="L59" s="22"/>
    </row>
    <row r="60" spans="1:31" ht="10.199999999999999">
      <c r="B60" s="22"/>
      <c r="L60" s="22"/>
    </row>
    <row r="61" spans="1:31" s="2" customFormat="1" ht="13.2">
      <c r="A61" s="36"/>
      <c r="B61" s="41"/>
      <c r="C61" s="36"/>
      <c r="D61" s="142" t="s">
        <v>55</v>
      </c>
      <c r="E61" s="143"/>
      <c r="F61" s="144" t="s">
        <v>56</v>
      </c>
      <c r="G61" s="142" t="s">
        <v>55</v>
      </c>
      <c r="H61" s="143"/>
      <c r="I61" s="143"/>
      <c r="J61" s="145" t="s">
        <v>56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0.199999999999999">
      <c r="B62" s="22"/>
      <c r="L62" s="22"/>
    </row>
    <row r="63" spans="1:31" ht="10.199999999999999">
      <c r="B63" s="22"/>
      <c r="L63" s="22"/>
    </row>
    <row r="64" spans="1:31" ht="10.199999999999999">
      <c r="B64" s="22"/>
      <c r="L64" s="22"/>
    </row>
    <row r="65" spans="1:31" s="2" customFormat="1" ht="13.2">
      <c r="A65" s="36"/>
      <c r="B65" s="41"/>
      <c r="C65" s="36"/>
      <c r="D65" s="140" t="s">
        <v>57</v>
      </c>
      <c r="E65" s="146"/>
      <c r="F65" s="146"/>
      <c r="G65" s="140" t="s">
        <v>58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0.199999999999999">
      <c r="B66" s="22"/>
      <c r="L66" s="22"/>
    </row>
    <row r="67" spans="1:31" ht="10.199999999999999">
      <c r="B67" s="22"/>
      <c r="L67" s="22"/>
    </row>
    <row r="68" spans="1:31" ht="10.199999999999999">
      <c r="B68" s="22"/>
      <c r="L68" s="22"/>
    </row>
    <row r="69" spans="1:31" ht="10.199999999999999">
      <c r="B69" s="22"/>
      <c r="L69" s="22"/>
    </row>
    <row r="70" spans="1:31" ht="10.199999999999999">
      <c r="B70" s="22"/>
      <c r="L70" s="22"/>
    </row>
    <row r="71" spans="1:31" ht="10.199999999999999">
      <c r="B71" s="22"/>
      <c r="L71" s="22"/>
    </row>
    <row r="72" spans="1:31" ht="10.199999999999999">
      <c r="B72" s="22"/>
      <c r="L72" s="22"/>
    </row>
    <row r="73" spans="1:31" ht="10.199999999999999">
      <c r="B73" s="22"/>
      <c r="L73" s="22"/>
    </row>
    <row r="74" spans="1:31" ht="10.199999999999999">
      <c r="B74" s="22"/>
      <c r="L74" s="22"/>
    </row>
    <row r="75" spans="1:31" ht="10.199999999999999">
      <c r="B75" s="22"/>
      <c r="L75" s="22"/>
    </row>
    <row r="76" spans="1:31" s="2" customFormat="1" ht="13.2">
      <c r="A76" s="36"/>
      <c r="B76" s="41"/>
      <c r="C76" s="36"/>
      <c r="D76" s="142" t="s">
        <v>55</v>
      </c>
      <c r="E76" s="143"/>
      <c r="F76" s="144" t="s">
        <v>56</v>
      </c>
      <c r="G76" s="142" t="s">
        <v>55</v>
      </c>
      <c r="H76" s="143"/>
      <c r="I76" s="143"/>
      <c r="J76" s="145" t="s">
        <v>56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" customHeight="1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47" s="2" customFormat="1" ht="6.9" customHeight="1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47" s="2" customFormat="1" ht="24.9" customHeight="1">
      <c r="A82" s="36"/>
      <c r="B82" s="37"/>
      <c r="C82" s="25" t="s">
        <v>135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47" s="2" customFormat="1" ht="6.9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47" s="2" customFormat="1" ht="12" customHeight="1">
      <c r="A84" s="36"/>
      <c r="B84" s="37"/>
      <c r="C84" s="31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47" s="2" customFormat="1" ht="27" customHeight="1">
      <c r="A85" s="36"/>
      <c r="B85" s="37"/>
      <c r="C85" s="38"/>
      <c r="D85" s="38"/>
      <c r="E85" s="338" t="str">
        <f>E7</f>
        <v>Rekonstrukce stávajících garáží v suterénních, přízemních a dvorních prostorech objektů Vinohradská</v>
      </c>
      <c r="F85" s="339"/>
      <c r="G85" s="339"/>
      <c r="H85" s="339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47" s="2" customFormat="1" ht="12" customHeight="1">
      <c r="A86" s="36"/>
      <c r="B86" s="37"/>
      <c r="C86" s="31" t="s">
        <v>132</v>
      </c>
      <c r="D86" s="38"/>
      <c r="E86" s="38"/>
      <c r="F86" s="38"/>
      <c r="G86" s="38"/>
      <c r="H86" s="38"/>
      <c r="I86" s="38"/>
      <c r="J86" s="38"/>
      <c r="K86" s="38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47" s="2" customFormat="1" ht="15.6" customHeight="1">
      <c r="A87" s="36"/>
      <c r="B87" s="37"/>
      <c r="C87" s="38"/>
      <c r="D87" s="38"/>
      <c r="E87" s="291" t="str">
        <f>E9</f>
        <v>D.1.5 - Dopravní řešení</v>
      </c>
      <c r="F87" s="340"/>
      <c r="G87" s="340"/>
      <c r="H87" s="340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47" s="2" customFormat="1" ht="6.9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47" s="2" customFormat="1" ht="12" customHeight="1">
      <c r="A89" s="36"/>
      <c r="B89" s="37"/>
      <c r="C89" s="31" t="s">
        <v>20</v>
      </c>
      <c r="D89" s="38"/>
      <c r="E89" s="38"/>
      <c r="F89" s="29" t="str">
        <f>F12</f>
        <v>Vinohradská 114/1756, 116/1755, Praha3</v>
      </c>
      <c r="G89" s="38"/>
      <c r="H89" s="38"/>
      <c r="I89" s="31" t="s">
        <v>22</v>
      </c>
      <c r="J89" s="68" t="str">
        <f>IF(J12="","",J12)</f>
        <v>15. 4. 2022</v>
      </c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47" s="2" customFormat="1" ht="6.9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47" s="2" customFormat="1" ht="40.799999999999997" customHeight="1">
      <c r="A91" s="36"/>
      <c r="B91" s="37"/>
      <c r="C91" s="31" t="s">
        <v>24</v>
      </c>
      <c r="D91" s="38"/>
      <c r="E91" s="38"/>
      <c r="F91" s="29" t="str">
        <f>E15</f>
        <v>Městská část Praha 3, Havlíčkovo nám.9/700, Praha3</v>
      </c>
      <c r="G91" s="38"/>
      <c r="H91" s="38"/>
      <c r="I91" s="31" t="s">
        <v>32</v>
      </c>
      <c r="J91" s="34" t="str">
        <f>E21</f>
        <v>Contractis, s.r.o., Moulíkova 3286/1b, Praha 5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47" s="2" customFormat="1" ht="15.6" customHeight="1">
      <c r="A92" s="36"/>
      <c r="B92" s="37"/>
      <c r="C92" s="31" t="s">
        <v>30</v>
      </c>
      <c r="D92" s="38"/>
      <c r="E92" s="38"/>
      <c r="F92" s="29" t="str">
        <f>IF(E18="","",E18)</f>
        <v>Vyplň údaj</v>
      </c>
      <c r="G92" s="38"/>
      <c r="H92" s="38"/>
      <c r="I92" s="31" t="s">
        <v>37</v>
      </c>
      <c r="J92" s="34" t="str">
        <f>E24</f>
        <v xml:space="preserve"> </v>
      </c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47" s="2" customFormat="1" ht="10.35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47" s="2" customFormat="1" ht="29.25" customHeight="1">
      <c r="A94" s="36"/>
      <c r="B94" s="37"/>
      <c r="C94" s="151" t="s">
        <v>136</v>
      </c>
      <c r="D94" s="152"/>
      <c r="E94" s="152"/>
      <c r="F94" s="152"/>
      <c r="G94" s="152"/>
      <c r="H94" s="152"/>
      <c r="I94" s="152"/>
      <c r="J94" s="153" t="s">
        <v>137</v>
      </c>
      <c r="K94" s="152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47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47" s="2" customFormat="1" ht="22.8" customHeight="1">
      <c r="A96" s="36"/>
      <c r="B96" s="37"/>
      <c r="C96" s="154" t="s">
        <v>138</v>
      </c>
      <c r="D96" s="38"/>
      <c r="E96" s="38"/>
      <c r="F96" s="38"/>
      <c r="G96" s="38"/>
      <c r="H96" s="38"/>
      <c r="I96" s="38"/>
      <c r="J96" s="86">
        <f>J125</f>
        <v>0</v>
      </c>
      <c r="K96" s="38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9" t="s">
        <v>139</v>
      </c>
    </row>
    <row r="97" spans="1:31" s="9" customFormat="1" ht="24.9" customHeight="1">
      <c r="B97" s="155"/>
      <c r="C97" s="156"/>
      <c r="D97" s="157" t="s">
        <v>140</v>
      </c>
      <c r="E97" s="158"/>
      <c r="F97" s="158"/>
      <c r="G97" s="158"/>
      <c r="H97" s="158"/>
      <c r="I97" s="158"/>
      <c r="J97" s="159">
        <f>J126</f>
        <v>0</v>
      </c>
      <c r="K97" s="156"/>
      <c r="L97" s="160"/>
    </row>
    <row r="98" spans="1:31" s="10" customFormat="1" ht="19.95" customHeight="1">
      <c r="B98" s="161"/>
      <c r="C98" s="106"/>
      <c r="D98" s="162" t="s">
        <v>141</v>
      </c>
      <c r="E98" s="163"/>
      <c r="F98" s="163"/>
      <c r="G98" s="163"/>
      <c r="H98" s="163"/>
      <c r="I98" s="163"/>
      <c r="J98" s="164">
        <f>J127</f>
        <v>0</v>
      </c>
      <c r="K98" s="106"/>
      <c r="L98" s="165"/>
    </row>
    <row r="99" spans="1:31" s="10" customFormat="1" ht="19.95" customHeight="1">
      <c r="B99" s="161"/>
      <c r="C99" s="106"/>
      <c r="D99" s="162" t="s">
        <v>3037</v>
      </c>
      <c r="E99" s="163"/>
      <c r="F99" s="163"/>
      <c r="G99" s="163"/>
      <c r="H99" s="163"/>
      <c r="I99" s="163"/>
      <c r="J99" s="164">
        <f>J134</f>
        <v>0</v>
      </c>
      <c r="K99" s="106"/>
      <c r="L99" s="165"/>
    </row>
    <row r="100" spans="1:31" s="10" customFormat="1" ht="14.85" customHeight="1">
      <c r="B100" s="161"/>
      <c r="C100" s="106"/>
      <c r="D100" s="162" t="s">
        <v>3038</v>
      </c>
      <c r="E100" s="163"/>
      <c r="F100" s="163"/>
      <c r="G100" s="163"/>
      <c r="H100" s="163"/>
      <c r="I100" s="163"/>
      <c r="J100" s="164">
        <f>J135</f>
        <v>0</v>
      </c>
      <c r="K100" s="106"/>
      <c r="L100" s="165"/>
    </row>
    <row r="101" spans="1:31" s="10" customFormat="1" ht="14.85" customHeight="1">
      <c r="B101" s="161"/>
      <c r="C101" s="106"/>
      <c r="D101" s="162" t="s">
        <v>3039</v>
      </c>
      <c r="E101" s="163"/>
      <c r="F101" s="163"/>
      <c r="G101" s="163"/>
      <c r="H101" s="163"/>
      <c r="I101" s="163"/>
      <c r="J101" s="164">
        <f>J142</f>
        <v>0</v>
      </c>
      <c r="K101" s="106"/>
      <c r="L101" s="165"/>
    </row>
    <row r="102" spans="1:31" s="10" customFormat="1" ht="14.85" customHeight="1">
      <c r="B102" s="161"/>
      <c r="C102" s="106"/>
      <c r="D102" s="162" t="s">
        <v>3040</v>
      </c>
      <c r="E102" s="163"/>
      <c r="F102" s="163"/>
      <c r="G102" s="163"/>
      <c r="H102" s="163"/>
      <c r="I102" s="163"/>
      <c r="J102" s="164">
        <f>J151</f>
        <v>0</v>
      </c>
      <c r="K102" s="106"/>
      <c r="L102" s="165"/>
    </row>
    <row r="103" spans="1:31" s="10" customFormat="1" ht="19.95" customHeight="1">
      <c r="B103" s="161"/>
      <c r="C103" s="106"/>
      <c r="D103" s="162" t="s">
        <v>143</v>
      </c>
      <c r="E103" s="163"/>
      <c r="F103" s="163"/>
      <c r="G103" s="163"/>
      <c r="H103" s="163"/>
      <c r="I103" s="163"/>
      <c r="J103" s="164">
        <f>J159</f>
        <v>0</v>
      </c>
      <c r="K103" s="106"/>
      <c r="L103" s="165"/>
    </row>
    <row r="104" spans="1:31" s="10" customFormat="1" ht="19.95" customHeight="1">
      <c r="B104" s="161"/>
      <c r="C104" s="106"/>
      <c r="D104" s="162" t="s">
        <v>144</v>
      </c>
      <c r="E104" s="163"/>
      <c r="F104" s="163"/>
      <c r="G104" s="163"/>
      <c r="H104" s="163"/>
      <c r="I104" s="163"/>
      <c r="J104" s="164">
        <f>J175</f>
        <v>0</v>
      </c>
      <c r="K104" s="106"/>
      <c r="L104" s="165"/>
    </row>
    <row r="105" spans="1:31" s="10" customFormat="1" ht="19.95" customHeight="1">
      <c r="B105" s="161"/>
      <c r="C105" s="106"/>
      <c r="D105" s="162" t="s">
        <v>145</v>
      </c>
      <c r="E105" s="163"/>
      <c r="F105" s="163"/>
      <c r="G105" s="163"/>
      <c r="H105" s="163"/>
      <c r="I105" s="163"/>
      <c r="J105" s="164">
        <f>J181</f>
        <v>0</v>
      </c>
      <c r="K105" s="106"/>
      <c r="L105" s="165"/>
    </row>
    <row r="106" spans="1:31" s="2" customFormat="1" ht="21.75" customHeight="1">
      <c r="A106" s="36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pans="1:31" s="2" customFormat="1" ht="6.9" customHeight="1">
      <c r="A107" s="36"/>
      <c r="B107" s="56"/>
      <c r="C107" s="57"/>
      <c r="D107" s="57"/>
      <c r="E107" s="57"/>
      <c r="F107" s="57"/>
      <c r="G107" s="57"/>
      <c r="H107" s="57"/>
      <c r="I107" s="57"/>
      <c r="J107" s="57"/>
      <c r="K107" s="57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11" spans="1:31" s="2" customFormat="1" ht="6.9" customHeight="1">
      <c r="A111" s="36"/>
      <c r="B111" s="58"/>
      <c r="C111" s="59"/>
      <c r="D111" s="59"/>
      <c r="E111" s="59"/>
      <c r="F111" s="59"/>
      <c r="G111" s="59"/>
      <c r="H111" s="59"/>
      <c r="I111" s="59"/>
      <c r="J111" s="59"/>
      <c r="K111" s="59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31" s="2" customFormat="1" ht="24.9" customHeight="1">
      <c r="A112" s="36"/>
      <c r="B112" s="37"/>
      <c r="C112" s="25" t="s">
        <v>149</v>
      </c>
      <c r="D112" s="38"/>
      <c r="E112" s="38"/>
      <c r="F112" s="38"/>
      <c r="G112" s="38"/>
      <c r="H112" s="38"/>
      <c r="I112" s="38"/>
      <c r="J112" s="38"/>
      <c r="K112" s="38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65" s="2" customFormat="1" ht="6.9" customHeight="1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65" s="2" customFormat="1" ht="12" customHeight="1">
      <c r="A114" s="36"/>
      <c r="B114" s="37"/>
      <c r="C114" s="31" t="s">
        <v>16</v>
      </c>
      <c r="D114" s="38"/>
      <c r="E114" s="38"/>
      <c r="F114" s="38"/>
      <c r="G114" s="38"/>
      <c r="H114" s="38"/>
      <c r="I114" s="38"/>
      <c r="J114" s="38"/>
      <c r="K114" s="38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65" s="2" customFormat="1" ht="27" customHeight="1">
      <c r="A115" s="36"/>
      <c r="B115" s="37"/>
      <c r="C115" s="38"/>
      <c r="D115" s="38"/>
      <c r="E115" s="338" t="str">
        <f>E7</f>
        <v>Rekonstrukce stávajících garáží v suterénních, přízemních a dvorních prostorech objektů Vinohradská</v>
      </c>
      <c r="F115" s="339"/>
      <c r="G115" s="339"/>
      <c r="H115" s="339"/>
      <c r="I115" s="38"/>
      <c r="J115" s="38"/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12" customHeight="1">
      <c r="A116" s="36"/>
      <c r="B116" s="37"/>
      <c r="C116" s="31" t="s">
        <v>132</v>
      </c>
      <c r="D116" s="38"/>
      <c r="E116" s="38"/>
      <c r="F116" s="38"/>
      <c r="G116" s="38"/>
      <c r="H116" s="38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15.6" customHeight="1">
      <c r="A117" s="36"/>
      <c r="B117" s="37"/>
      <c r="C117" s="38"/>
      <c r="D117" s="38"/>
      <c r="E117" s="291" t="str">
        <f>E9</f>
        <v>D.1.5 - Dopravní řešení</v>
      </c>
      <c r="F117" s="340"/>
      <c r="G117" s="340"/>
      <c r="H117" s="340"/>
      <c r="I117" s="38"/>
      <c r="J117" s="38"/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6.9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5" s="2" customFormat="1" ht="12" customHeight="1">
      <c r="A119" s="36"/>
      <c r="B119" s="37"/>
      <c r="C119" s="31" t="s">
        <v>20</v>
      </c>
      <c r="D119" s="38"/>
      <c r="E119" s="38"/>
      <c r="F119" s="29" t="str">
        <f>F12</f>
        <v>Vinohradská 114/1756, 116/1755, Praha3</v>
      </c>
      <c r="G119" s="38"/>
      <c r="H119" s="38"/>
      <c r="I119" s="31" t="s">
        <v>22</v>
      </c>
      <c r="J119" s="68" t="str">
        <f>IF(J12="","",J12)</f>
        <v>15. 4. 2022</v>
      </c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5" s="2" customFormat="1" ht="6.9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65" s="2" customFormat="1" ht="40.799999999999997" customHeight="1">
      <c r="A121" s="36"/>
      <c r="B121" s="37"/>
      <c r="C121" s="31" t="s">
        <v>24</v>
      </c>
      <c r="D121" s="38"/>
      <c r="E121" s="38"/>
      <c r="F121" s="29" t="str">
        <f>E15</f>
        <v>Městská část Praha 3, Havlíčkovo nám.9/700, Praha3</v>
      </c>
      <c r="G121" s="38"/>
      <c r="H121" s="38"/>
      <c r="I121" s="31" t="s">
        <v>32</v>
      </c>
      <c r="J121" s="34" t="str">
        <f>E21</f>
        <v>Contractis, s.r.o., Moulíkova 3286/1b, Praha 5</v>
      </c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65" s="2" customFormat="1" ht="15.6" customHeight="1">
      <c r="A122" s="36"/>
      <c r="B122" s="37"/>
      <c r="C122" s="31" t="s">
        <v>30</v>
      </c>
      <c r="D122" s="38"/>
      <c r="E122" s="38"/>
      <c r="F122" s="29" t="str">
        <f>IF(E18="","",E18)</f>
        <v>Vyplň údaj</v>
      </c>
      <c r="G122" s="38"/>
      <c r="H122" s="38"/>
      <c r="I122" s="31" t="s">
        <v>37</v>
      </c>
      <c r="J122" s="34" t="str">
        <f>E24</f>
        <v xml:space="preserve"> </v>
      </c>
      <c r="K122" s="38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65" s="2" customFormat="1" ht="10.35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65" s="11" customFormat="1" ht="29.25" customHeight="1">
      <c r="A124" s="166"/>
      <c r="B124" s="167"/>
      <c r="C124" s="168" t="s">
        <v>150</v>
      </c>
      <c r="D124" s="169" t="s">
        <v>65</v>
      </c>
      <c r="E124" s="169" t="s">
        <v>61</v>
      </c>
      <c r="F124" s="169" t="s">
        <v>62</v>
      </c>
      <c r="G124" s="169" t="s">
        <v>151</v>
      </c>
      <c r="H124" s="169" t="s">
        <v>152</v>
      </c>
      <c r="I124" s="169" t="s">
        <v>153</v>
      </c>
      <c r="J124" s="169" t="s">
        <v>137</v>
      </c>
      <c r="K124" s="170" t="s">
        <v>154</v>
      </c>
      <c r="L124" s="171"/>
      <c r="M124" s="77" t="s">
        <v>1</v>
      </c>
      <c r="N124" s="78" t="s">
        <v>44</v>
      </c>
      <c r="O124" s="78" t="s">
        <v>155</v>
      </c>
      <c r="P124" s="78" t="s">
        <v>156</v>
      </c>
      <c r="Q124" s="78" t="s">
        <v>157</v>
      </c>
      <c r="R124" s="78" t="s">
        <v>158</v>
      </c>
      <c r="S124" s="78" t="s">
        <v>159</v>
      </c>
      <c r="T124" s="79" t="s">
        <v>160</v>
      </c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</row>
    <row r="125" spans="1:65" s="2" customFormat="1" ht="22.8" customHeight="1">
      <c r="A125" s="36"/>
      <c r="B125" s="37"/>
      <c r="C125" s="84" t="s">
        <v>161</v>
      </c>
      <c r="D125" s="38"/>
      <c r="E125" s="38"/>
      <c r="F125" s="38"/>
      <c r="G125" s="38"/>
      <c r="H125" s="38"/>
      <c r="I125" s="38"/>
      <c r="J125" s="172">
        <f>BK125</f>
        <v>0</v>
      </c>
      <c r="K125" s="38"/>
      <c r="L125" s="41"/>
      <c r="M125" s="80"/>
      <c r="N125" s="173"/>
      <c r="O125" s="81"/>
      <c r="P125" s="174">
        <f>P126</f>
        <v>0</v>
      </c>
      <c r="Q125" s="81"/>
      <c r="R125" s="174">
        <f>R126</f>
        <v>48.231970800000006</v>
      </c>
      <c r="S125" s="81"/>
      <c r="T125" s="175">
        <f>T126</f>
        <v>30.615680000000005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79</v>
      </c>
      <c r="AU125" s="19" t="s">
        <v>139</v>
      </c>
      <c r="BK125" s="176">
        <f>BK126</f>
        <v>0</v>
      </c>
    </row>
    <row r="126" spans="1:65" s="12" customFormat="1" ht="25.95" customHeight="1">
      <c r="B126" s="177"/>
      <c r="C126" s="178"/>
      <c r="D126" s="179" t="s">
        <v>79</v>
      </c>
      <c r="E126" s="180" t="s">
        <v>162</v>
      </c>
      <c r="F126" s="180" t="s">
        <v>163</v>
      </c>
      <c r="G126" s="178"/>
      <c r="H126" s="178"/>
      <c r="I126" s="181"/>
      <c r="J126" s="182">
        <f>BK126</f>
        <v>0</v>
      </c>
      <c r="K126" s="178"/>
      <c r="L126" s="183"/>
      <c r="M126" s="184"/>
      <c r="N126" s="185"/>
      <c r="O126" s="185"/>
      <c r="P126" s="186">
        <f>P127+P134+P159+P175+P181</f>
        <v>0</v>
      </c>
      <c r="Q126" s="185"/>
      <c r="R126" s="186">
        <f>R127+R134+R159+R175+R181</f>
        <v>48.231970800000006</v>
      </c>
      <c r="S126" s="185"/>
      <c r="T126" s="187">
        <f>T127+T134+T159+T175+T181</f>
        <v>30.615680000000005</v>
      </c>
      <c r="AR126" s="188" t="s">
        <v>88</v>
      </c>
      <c r="AT126" s="189" t="s">
        <v>79</v>
      </c>
      <c r="AU126" s="189" t="s">
        <v>80</v>
      </c>
      <c r="AY126" s="188" t="s">
        <v>164</v>
      </c>
      <c r="BK126" s="190">
        <f>BK127+BK134+BK159+BK175+BK181</f>
        <v>0</v>
      </c>
    </row>
    <row r="127" spans="1:65" s="12" customFormat="1" ht="22.8" customHeight="1">
      <c r="B127" s="177"/>
      <c r="C127" s="178"/>
      <c r="D127" s="179" t="s">
        <v>79</v>
      </c>
      <c r="E127" s="191" t="s">
        <v>88</v>
      </c>
      <c r="F127" s="191" t="s">
        <v>165</v>
      </c>
      <c r="G127" s="178"/>
      <c r="H127" s="178"/>
      <c r="I127" s="181"/>
      <c r="J127" s="192">
        <f>BK127</f>
        <v>0</v>
      </c>
      <c r="K127" s="178"/>
      <c r="L127" s="183"/>
      <c r="M127" s="184"/>
      <c r="N127" s="185"/>
      <c r="O127" s="185"/>
      <c r="P127" s="186">
        <f>SUM(P128:P133)</f>
        <v>0</v>
      </c>
      <c r="Q127" s="185"/>
      <c r="R127" s="186">
        <f>SUM(R128:R133)</f>
        <v>0</v>
      </c>
      <c r="S127" s="185"/>
      <c r="T127" s="187">
        <f>SUM(T128:T133)</f>
        <v>30.615680000000005</v>
      </c>
      <c r="AR127" s="188" t="s">
        <v>88</v>
      </c>
      <c r="AT127" s="189" t="s">
        <v>79</v>
      </c>
      <c r="AU127" s="189" t="s">
        <v>88</v>
      </c>
      <c r="AY127" s="188" t="s">
        <v>164</v>
      </c>
      <c r="BK127" s="190">
        <f>SUM(BK128:BK133)</f>
        <v>0</v>
      </c>
    </row>
    <row r="128" spans="1:65" s="2" customFormat="1" ht="22.2" customHeight="1">
      <c r="A128" s="36"/>
      <c r="B128" s="37"/>
      <c r="C128" s="193" t="s">
        <v>88</v>
      </c>
      <c r="D128" s="193" t="s">
        <v>166</v>
      </c>
      <c r="E128" s="194" t="s">
        <v>3041</v>
      </c>
      <c r="F128" s="195" t="s">
        <v>3042</v>
      </c>
      <c r="G128" s="196" t="s">
        <v>169</v>
      </c>
      <c r="H128" s="197">
        <v>37.520000000000003</v>
      </c>
      <c r="I128" s="198"/>
      <c r="J128" s="199">
        <f>ROUND(I128*H128,2)</f>
        <v>0</v>
      </c>
      <c r="K128" s="195" t="s">
        <v>1</v>
      </c>
      <c r="L128" s="41"/>
      <c r="M128" s="200" t="s">
        <v>1</v>
      </c>
      <c r="N128" s="201" t="s">
        <v>45</v>
      </c>
      <c r="O128" s="73"/>
      <c r="P128" s="202">
        <f>O128*H128</f>
        <v>0</v>
      </c>
      <c r="Q128" s="202">
        <v>0</v>
      </c>
      <c r="R128" s="202">
        <f>Q128*H128</f>
        <v>0</v>
      </c>
      <c r="S128" s="202">
        <v>0.625</v>
      </c>
      <c r="T128" s="203">
        <f>S128*H128</f>
        <v>23.450000000000003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04" t="s">
        <v>171</v>
      </c>
      <c r="AT128" s="204" t="s">
        <v>166</v>
      </c>
      <c r="AU128" s="204" t="s">
        <v>90</v>
      </c>
      <c r="AY128" s="19" t="s">
        <v>164</v>
      </c>
      <c r="BE128" s="205">
        <f>IF(N128="základní",J128,0)</f>
        <v>0</v>
      </c>
      <c r="BF128" s="205">
        <f>IF(N128="snížená",J128,0)</f>
        <v>0</v>
      </c>
      <c r="BG128" s="205">
        <f>IF(N128="zákl. přenesená",J128,0)</f>
        <v>0</v>
      </c>
      <c r="BH128" s="205">
        <f>IF(N128="sníž. přenesená",J128,0)</f>
        <v>0</v>
      </c>
      <c r="BI128" s="205">
        <f>IF(N128="nulová",J128,0)</f>
        <v>0</v>
      </c>
      <c r="BJ128" s="19" t="s">
        <v>88</v>
      </c>
      <c r="BK128" s="205">
        <f>ROUND(I128*H128,2)</f>
        <v>0</v>
      </c>
      <c r="BL128" s="19" t="s">
        <v>171</v>
      </c>
      <c r="BM128" s="204" t="s">
        <v>3043</v>
      </c>
    </row>
    <row r="129" spans="1:65" s="13" customFormat="1" ht="10.199999999999999">
      <c r="B129" s="206"/>
      <c r="C129" s="207"/>
      <c r="D129" s="208" t="s">
        <v>177</v>
      </c>
      <c r="E129" s="209" t="s">
        <v>1</v>
      </c>
      <c r="F129" s="210" t="s">
        <v>3044</v>
      </c>
      <c r="G129" s="207"/>
      <c r="H129" s="211">
        <v>37.520000000000003</v>
      </c>
      <c r="I129" s="212"/>
      <c r="J129" s="207"/>
      <c r="K129" s="207"/>
      <c r="L129" s="213"/>
      <c r="M129" s="214"/>
      <c r="N129" s="215"/>
      <c r="O129" s="215"/>
      <c r="P129" s="215"/>
      <c r="Q129" s="215"/>
      <c r="R129" s="215"/>
      <c r="S129" s="215"/>
      <c r="T129" s="216"/>
      <c r="AT129" s="217" t="s">
        <v>177</v>
      </c>
      <c r="AU129" s="217" t="s">
        <v>90</v>
      </c>
      <c r="AV129" s="13" t="s">
        <v>90</v>
      </c>
      <c r="AW129" s="13" t="s">
        <v>36</v>
      </c>
      <c r="AX129" s="13" t="s">
        <v>88</v>
      </c>
      <c r="AY129" s="217" t="s">
        <v>164</v>
      </c>
    </row>
    <row r="130" spans="1:65" s="2" customFormat="1" ht="22.2" customHeight="1">
      <c r="A130" s="36"/>
      <c r="B130" s="37"/>
      <c r="C130" s="193" t="s">
        <v>90</v>
      </c>
      <c r="D130" s="193" t="s">
        <v>166</v>
      </c>
      <c r="E130" s="194" t="s">
        <v>3045</v>
      </c>
      <c r="F130" s="195" t="s">
        <v>3046</v>
      </c>
      <c r="G130" s="196" t="s">
        <v>169</v>
      </c>
      <c r="H130" s="197">
        <v>5</v>
      </c>
      <c r="I130" s="198"/>
      <c r="J130" s="199">
        <f>ROUND(I130*H130,2)</f>
        <v>0</v>
      </c>
      <c r="K130" s="195" t="s">
        <v>1</v>
      </c>
      <c r="L130" s="41"/>
      <c r="M130" s="200" t="s">
        <v>1</v>
      </c>
      <c r="N130" s="201" t="s">
        <v>45</v>
      </c>
      <c r="O130" s="73"/>
      <c r="P130" s="202">
        <f>O130*H130</f>
        <v>0</v>
      </c>
      <c r="Q130" s="202">
        <v>0</v>
      </c>
      <c r="R130" s="202">
        <f>Q130*H130</f>
        <v>0</v>
      </c>
      <c r="S130" s="202">
        <v>0.70899999999999996</v>
      </c>
      <c r="T130" s="203">
        <f>S130*H130</f>
        <v>3.5449999999999999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04" t="s">
        <v>171</v>
      </c>
      <c r="AT130" s="204" t="s">
        <v>166</v>
      </c>
      <c r="AU130" s="204" t="s">
        <v>90</v>
      </c>
      <c r="AY130" s="19" t="s">
        <v>164</v>
      </c>
      <c r="BE130" s="205">
        <f>IF(N130="základní",J130,0)</f>
        <v>0</v>
      </c>
      <c r="BF130" s="205">
        <f>IF(N130="snížená",J130,0)</f>
        <v>0</v>
      </c>
      <c r="BG130" s="205">
        <f>IF(N130="zákl. přenesená",J130,0)</f>
        <v>0</v>
      </c>
      <c r="BH130" s="205">
        <f>IF(N130="sníž. přenesená",J130,0)</f>
        <v>0</v>
      </c>
      <c r="BI130" s="205">
        <f>IF(N130="nulová",J130,0)</f>
        <v>0</v>
      </c>
      <c r="BJ130" s="19" t="s">
        <v>88</v>
      </c>
      <c r="BK130" s="205">
        <f>ROUND(I130*H130,2)</f>
        <v>0</v>
      </c>
      <c r="BL130" s="19" t="s">
        <v>171</v>
      </c>
      <c r="BM130" s="204" t="s">
        <v>3047</v>
      </c>
    </row>
    <row r="131" spans="1:65" s="13" customFormat="1" ht="10.199999999999999">
      <c r="B131" s="206"/>
      <c r="C131" s="207"/>
      <c r="D131" s="208" t="s">
        <v>177</v>
      </c>
      <c r="E131" s="209" t="s">
        <v>1</v>
      </c>
      <c r="F131" s="210" t="s">
        <v>3048</v>
      </c>
      <c r="G131" s="207"/>
      <c r="H131" s="211">
        <v>5</v>
      </c>
      <c r="I131" s="212"/>
      <c r="J131" s="207"/>
      <c r="K131" s="207"/>
      <c r="L131" s="213"/>
      <c r="M131" s="214"/>
      <c r="N131" s="215"/>
      <c r="O131" s="215"/>
      <c r="P131" s="215"/>
      <c r="Q131" s="215"/>
      <c r="R131" s="215"/>
      <c r="S131" s="215"/>
      <c r="T131" s="216"/>
      <c r="AT131" s="217" t="s">
        <v>177</v>
      </c>
      <c r="AU131" s="217" t="s">
        <v>90</v>
      </c>
      <c r="AV131" s="13" t="s">
        <v>90</v>
      </c>
      <c r="AW131" s="13" t="s">
        <v>36</v>
      </c>
      <c r="AX131" s="13" t="s">
        <v>88</v>
      </c>
      <c r="AY131" s="217" t="s">
        <v>164</v>
      </c>
    </row>
    <row r="132" spans="1:65" s="2" customFormat="1" ht="22.2" customHeight="1">
      <c r="A132" s="36"/>
      <c r="B132" s="37"/>
      <c r="C132" s="193" t="s">
        <v>179</v>
      </c>
      <c r="D132" s="193" t="s">
        <v>166</v>
      </c>
      <c r="E132" s="194" t="s">
        <v>3049</v>
      </c>
      <c r="F132" s="195" t="s">
        <v>3050</v>
      </c>
      <c r="G132" s="196" t="s">
        <v>169</v>
      </c>
      <c r="H132" s="197">
        <v>9.3800000000000008</v>
      </c>
      <c r="I132" s="198"/>
      <c r="J132" s="199">
        <f>ROUND(I132*H132,2)</f>
        <v>0</v>
      </c>
      <c r="K132" s="195" t="s">
        <v>1</v>
      </c>
      <c r="L132" s="41"/>
      <c r="M132" s="200" t="s">
        <v>1</v>
      </c>
      <c r="N132" s="201" t="s">
        <v>45</v>
      </c>
      <c r="O132" s="73"/>
      <c r="P132" s="202">
        <f>O132*H132</f>
        <v>0</v>
      </c>
      <c r="Q132" s="202">
        <v>0</v>
      </c>
      <c r="R132" s="202">
        <f>Q132*H132</f>
        <v>0</v>
      </c>
      <c r="S132" s="202">
        <v>0.38600000000000001</v>
      </c>
      <c r="T132" s="203">
        <f>S132*H132</f>
        <v>3.6206800000000006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04" t="s">
        <v>171</v>
      </c>
      <c r="AT132" s="204" t="s">
        <v>166</v>
      </c>
      <c r="AU132" s="204" t="s">
        <v>90</v>
      </c>
      <c r="AY132" s="19" t="s">
        <v>164</v>
      </c>
      <c r="BE132" s="205">
        <f>IF(N132="základní",J132,0)</f>
        <v>0</v>
      </c>
      <c r="BF132" s="205">
        <f>IF(N132="snížená",J132,0)</f>
        <v>0</v>
      </c>
      <c r="BG132" s="205">
        <f>IF(N132="zákl. přenesená",J132,0)</f>
        <v>0</v>
      </c>
      <c r="BH132" s="205">
        <f>IF(N132="sníž. přenesená",J132,0)</f>
        <v>0</v>
      </c>
      <c r="BI132" s="205">
        <f>IF(N132="nulová",J132,0)</f>
        <v>0</v>
      </c>
      <c r="BJ132" s="19" t="s">
        <v>88</v>
      </c>
      <c r="BK132" s="205">
        <f>ROUND(I132*H132,2)</f>
        <v>0</v>
      </c>
      <c r="BL132" s="19" t="s">
        <v>171</v>
      </c>
      <c r="BM132" s="204" t="s">
        <v>3051</v>
      </c>
    </row>
    <row r="133" spans="1:65" s="13" customFormat="1" ht="10.199999999999999">
      <c r="B133" s="206"/>
      <c r="C133" s="207"/>
      <c r="D133" s="208" t="s">
        <v>177</v>
      </c>
      <c r="E133" s="209" t="s">
        <v>1</v>
      </c>
      <c r="F133" s="210" t="s">
        <v>3052</v>
      </c>
      <c r="G133" s="207"/>
      <c r="H133" s="211">
        <v>9.3800000000000008</v>
      </c>
      <c r="I133" s="212"/>
      <c r="J133" s="207"/>
      <c r="K133" s="207"/>
      <c r="L133" s="213"/>
      <c r="M133" s="214"/>
      <c r="N133" s="215"/>
      <c r="O133" s="215"/>
      <c r="P133" s="215"/>
      <c r="Q133" s="215"/>
      <c r="R133" s="215"/>
      <c r="S133" s="215"/>
      <c r="T133" s="216"/>
      <c r="AT133" s="217" t="s">
        <v>177</v>
      </c>
      <c r="AU133" s="217" t="s">
        <v>90</v>
      </c>
      <c r="AV133" s="13" t="s">
        <v>90</v>
      </c>
      <c r="AW133" s="13" t="s">
        <v>36</v>
      </c>
      <c r="AX133" s="13" t="s">
        <v>88</v>
      </c>
      <c r="AY133" s="217" t="s">
        <v>164</v>
      </c>
    </row>
    <row r="134" spans="1:65" s="12" customFormat="1" ht="22.8" customHeight="1">
      <c r="B134" s="177"/>
      <c r="C134" s="178"/>
      <c r="D134" s="179" t="s">
        <v>79</v>
      </c>
      <c r="E134" s="191" t="s">
        <v>189</v>
      </c>
      <c r="F134" s="191" t="s">
        <v>3053</v>
      </c>
      <c r="G134" s="178"/>
      <c r="H134" s="178"/>
      <c r="I134" s="181"/>
      <c r="J134" s="192">
        <f>BK134</f>
        <v>0</v>
      </c>
      <c r="K134" s="178"/>
      <c r="L134" s="183"/>
      <c r="M134" s="184"/>
      <c r="N134" s="185"/>
      <c r="O134" s="185"/>
      <c r="P134" s="186">
        <f>P135+P142+P151</f>
        <v>0</v>
      </c>
      <c r="Q134" s="185"/>
      <c r="R134" s="186">
        <f>R135+R142+R151</f>
        <v>45.394008400000004</v>
      </c>
      <c r="S134" s="185"/>
      <c r="T134" s="187">
        <f>T135+T142+T151</f>
        <v>0</v>
      </c>
      <c r="AR134" s="188" t="s">
        <v>88</v>
      </c>
      <c r="AT134" s="189" t="s">
        <v>79</v>
      </c>
      <c r="AU134" s="189" t="s">
        <v>88</v>
      </c>
      <c r="AY134" s="188" t="s">
        <v>164</v>
      </c>
      <c r="BK134" s="190">
        <f>BK135+BK142+BK151</f>
        <v>0</v>
      </c>
    </row>
    <row r="135" spans="1:65" s="12" customFormat="1" ht="20.85" customHeight="1">
      <c r="B135" s="177"/>
      <c r="C135" s="178"/>
      <c r="D135" s="179" t="s">
        <v>79</v>
      </c>
      <c r="E135" s="191" t="s">
        <v>3054</v>
      </c>
      <c r="F135" s="191" t="s">
        <v>3055</v>
      </c>
      <c r="G135" s="178"/>
      <c r="H135" s="178"/>
      <c r="I135" s="181"/>
      <c r="J135" s="192">
        <f>BK135</f>
        <v>0</v>
      </c>
      <c r="K135" s="178"/>
      <c r="L135" s="183"/>
      <c r="M135" s="184"/>
      <c r="N135" s="185"/>
      <c r="O135" s="185"/>
      <c r="P135" s="186">
        <f>SUM(P136:P141)</f>
        <v>0</v>
      </c>
      <c r="Q135" s="185"/>
      <c r="R135" s="186">
        <f>SUM(R136:R141)</f>
        <v>37.403224000000002</v>
      </c>
      <c r="S135" s="185"/>
      <c r="T135" s="187">
        <f>SUM(T136:T141)</f>
        <v>0</v>
      </c>
      <c r="AR135" s="188" t="s">
        <v>88</v>
      </c>
      <c r="AT135" s="189" t="s">
        <v>79</v>
      </c>
      <c r="AU135" s="189" t="s">
        <v>90</v>
      </c>
      <c r="AY135" s="188" t="s">
        <v>164</v>
      </c>
      <c r="BK135" s="190">
        <f>SUM(BK136:BK141)</f>
        <v>0</v>
      </c>
    </row>
    <row r="136" spans="1:65" s="2" customFormat="1" ht="22.2" customHeight="1">
      <c r="A136" s="36"/>
      <c r="B136" s="37"/>
      <c r="C136" s="193" t="s">
        <v>171</v>
      </c>
      <c r="D136" s="193" t="s">
        <v>166</v>
      </c>
      <c r="E136" s="194" t="s">
        <v>3056</v>
      </c>
      <c r="F136" s="195" t="s">
        <v>3057</v>
      </c>
      <c r="G136" s="196" t="s">
        <v>169</v>
      </c>
      <c r="H136" s="197">
        <v>37.520000000000003</v>
      </c>
      <c r="I136" s="198"/>
      <c r="J136" s="199">
        <f>ROUND(I136*H136,2)</f>
        <v>0</v>
      </c>
      <c r="K136" s="195" t="s">
        <v>170</v>
      </c>
      <c r="L136" s="41"/>
      <c r="M136" s="200" t="s">
        <v>1</v>
      </c>
      <c r="N136" s="201" t="s">
        <v>45</v>
      </c>
      <c r="O136" s="73"/>
      <c r="P136" s="202">
        <f>O136*H136</f>
        <v>0</v>
      </c>
      <c r="Q136" s="202">
        <v>0.19536000000000001</v>
      </c>
      <c r="R136" s="202">
        <f>Q136*H136</f>
        <v>7.329907200000001</v>
      </c>
      <c r="S136" s="202">
        <v>0</v>
      </c>
      <c r="T136" s="203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4" t="s">
        <v>171</v>
      </c>
      <c r="AT136" s="204" t="s">
        <v>166</v>
      </c>
      <c r="AU136" s="204" t="s">
        <v>179</v>
      </c>
      <c r="AY136" s="19" t="s">
        <v>164</v>
      </c>
      <c r="BE136" s="205">
        <f>IF(N136="základní",J136,0)</f>
        <v>0</v>
      </c>
      <c r="BF136" s="205">
        <f>IF(N136="snížená",J136,0)</f>
        <v>0</v>
      </c>
      <c r="BG136" s="205">
        <f>IF(N136="zákl. přenesená",J136,0)</f>
        <v>0</v>
      </c>
      <c r="BH136" s="205">
        <f>IF(N136="sníž. přenesená",J136,0)</f>
        <v>0</v>
      </c>
      <c r="BI136" s="205">
        <f>IF(N136="nulová",J136,0)</f>
        <v>0</v>
      </c>
      <c r="BJ136" s="19" t="s">
        <v>88</v>
      </c>
      <c r="BK136" s="205">
        <f>ROUND(I136*H136,2)</f>
        <v>0</v>
      </c>
      <c r="BL136" s="19" t="s">
        <v>171</v>
      </c>
      <c r="BM136" s="204" t="s">
        <v>3058</v>
      </c>
    </row>
    <row r="137" spans="1:65" s="13" customFormat="1" ht="10.199999999999999">
      <c r="B137" s="206"/>
      <c r="C137" s="207"/>
      <c r="D137" s="208" t="s">
        <v>177</v>
      </c>
      <c r="E137" s="209" t="s">
        <v>1</v>
      </c>
      <c r="F137" s="210" t="s">
        <v>3059</v>
      </c>
      <c r="G137" s="207"/>
      <c r="H137" s="211">
        <v>37.520000000000003</v>
      </c>
      <c r="I137" s="212"/>
      <c r="J137" s="207"/>
      <c r="K137" s="207"/>
      <c r="L137" s="213"/>
      <c r="M137" s="214"/>
      <c r="N137" s="215"/>
      <c r="O137" s="215"/>
      <c r="P137" s="215"/>
      <c r="Q137" s="215"/>
      <c r="R137" s="215"/>
      <c r="S137" s="215"/>
      <c r="T137" s="216"/>
      <c r="AT137" s="217" t="s">
        <v>177</v>
      </c>
      <c r="AU137" s="217" t="s">
        <v>179</v>
      </c>
      <c r="AV137" s="13" t="s">
        <v>90</v>
      </c>
      <c r="AW137" s="13" t="s">
        <v>36</v>
      </c>
      <c r="AX137" s="13" t="s">
        <v>88</v>
      </c>
      <c r="AY137" s="217" t="s">
        <v>164</v>
      </c>
    </row>
    <row r="138" spans="1:65" s="2" customFormat="1" ht="14.4" customHeight="1">
      <c r="A138" s="36"/>
      <c r="B138" s="37"/>
      <c r="C138" s="218" t="s">
        <v>189</v>
      </c>
      <c r="D138" s="218" t="s">
        <v>190</v>
      </c>
      <c r="E138" s="219" t="s">
        <v>3060</v>
      </c>
      <c r="F138" s="220" t="s">
        <v>3061</v>
      </c>
      <c r="G138" s="221" t="s">
        <v>169</v>
      </c>
      <c r="H138" s="222">
        <v>38.270000000000003</v>
      </c>
      <c r="I138" s="223"/>
      <c r="J138" s="224">
        <f>ROUND(I138*H138,2)</f>
        <v>0</v>
      </c>
      <c r="K138" s="220" t="s">
        <v>170</v>
      </c>
      <c r="L138" s="225"/>
      <c r="M138" s="226" t="s">
        <v>1</v>
      </c>
      <c r="N138" s="227" t="s">
        <v>45</v>
      </c>
      <c r="O138" s="73"/>
      <c r="P138" s="202">
        <f>O138*H138</f>
        <v>0</v>
      </c>
      <c r="Q138" s="202">
        <v>0.222</v>
      </c>
      <c r="R138" s="202">
        <f>Q138*H138</f>
        <v>8.4959400000000009</v>
      </c>
      <c r="S138" s="202">
        <v>0</v>
      </c>
      <c r="T138" s="203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4" t="s">
        <v>193</v>
      </c>
      <c r="AT138" s="204" t="s">
        <v>190</v>
      </c>
      <c r="AU138" s="204" t="s">
        <v>179</v>
      </c>
      <c r="AY138" s="19" t="s">
        <v>164</v>
      </c>
      <c r="BE138" s="205">
        <f>IF(N138="základní",J138,0)</f>
        <v>0</v>
      </c>
      <c r="BF138" s="205">
        <f>IF(N138="snížená",J138,0)</f>
        <v>0</v>
      </c>
      <c r="BG138" s="205">
        <f>IF(N138="zákl. přenesená",J138,0)</f>
        <v>0</v>
      </c>
      <c r="BH138" s="205">
        <f>IF(N138="sníž. přenesená",J138,0)</f>
        <v>0</v>
      </c>
      <c r="BI138" s="205">
        <f>IF(N138="nulová",J138,0)</f>
        <v>0</v>
      </c>
      <c r="BJ138" s="19" t="s">
        <v>88</v>
      </c>
      <c r="BK138" s="205">
        <f>ROUND(I138*H138,2)</f>
        <v>0</v>
      </c>
      <c r="BL138" s="19" t="s">
        <v>171</v>
      </c>
      <c r="BM138" s="204" t="s">
        <v>3062</v>
      </c>
    </row>
    <row r="139" spans="1:65" s="13" customFormat="1" ht="10.199999999999999">
      <c r="B139" s="206"/>
      <c r="C139" s="207"/>
      <c r="D139" s="208" t="s">
        <v>177</v>
      </c>
      <c r="E139" s="207"/>
      <c r="F139" s="210" t="s">
        <v>3063</v>
      </c>
      <c r="G139" s="207"/>
      <c r="H139" s="211">
        <v>38.270000000000003</v>
      </c>
      <c r="I139" s="212"/>
      <c r="J139" s="207"/>
      <c r="K139" s="207"/>
      <c r="L139" s="213"/>
      <c r="M139" s="214"/>
      <c r="N139" s="215"/>
      <c r="O139" s="215"/>
      <c r="P139" s="215"/>
      <c r="Q139" s="215"/>
      <c r="R139" s="215"/>
      <c r="S139" s="215"/>
      <c r="T139" s="216"/>
      <c r="AT139" s="217" t="s">
        <v>177</v>
      </c>
      <c r="AU139" s="217" t="s">
        <v>179</v>
      </c>
      <c r="AV139" s="13" t="s">
        <v>90</v>
      </c>
      <c r="AW139" s="13" t="s">
        <v>4</v>
      </c>
      <c r="AX139" s="13" t="s">
        <v>88</v>
      </c>
      <c r="AY139" s="217" t="s">
        <v>164</v>
      </c>
    </row>
    <row r="140" spans="1:65" s="2" customFormat="1" ht="22.2" customHeight="1">
      <c r="A140" s="36"/>
      <c r="B140" s="37"/>
      <c r="C140" s="193" t="s">
        <v>198</v>
      </c>
      <c r="D140" s="193" t="s">
        <v>166</v>
      </c>
      <c r="E140" s="194" t="s">
        <v>3064</v>
      </c>
      <c r="F140" s="195" t="s">
        <v>3065</v>
      </c>
      <c r="G140" s="196" t="s">
        <v>169</v>
      </c>
      <c r="H140" s="197">
        <v>37.520000000000003</v>
      </c>
      <c r="I140" s="198"/>
      <c r="J140" s="199">
        <f>ROUND(I140*H140,2)</f>
        <v>0</v>
      </c>
      <c r="K140" s="195" t="s">
        <v>170</v>
      </c>
      <c r="L140" s="41"/>
      <c r="M140" s="200" t="s">
        <v>1</v>
      </c>
      <c r="N140" s="201" t="s">
        <v>45</v>
      </c>
      <c r="O140" s="73"/>
      <c r="P140" s="202">
        <f>O140*H140</f>
        <v>0</v>
      </c>
      <c r="Q140" s="202">
        <v>0.23008999999999999</v>
      </c>
      <c r="R140" s="202">
        <f>Q140*H140</f>
        <v>8.6329767999999998</v>
      </c>
      <c r="S140" s="202">
        <v>0</v>
      </c>
      <c r="T140" s="203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4" t="s">
        <v>171</v>
      </c>
      <c r="AT140" s="204" t="s">
        <v>166</v>
      </c>
      <c r="AU140" s="204" t="s">
        <v>179</v>
      </c>
      <c r="AY140" s="19" t="s">
        <v>164</v>
      </c>
      <c r="BE140" s="205">
        <f>IF(N140="základní",J140,0)</f>
        <v>0</v>
      </c>
      <c r="BF140" s="205">
        <f>IF(N140="snížená",J140,0)</f>
        <v>0</v>
      </c>
      <c r="BG140" s="205">
        <f>IF(N140="zákl. přenesená",J140,0)</f>
        <v>0</v>
      </c>
      <c r="BH140" s="205">
        <f>IF(N140="sníž. přenesená",J140,0)</f>
        <v>0</v>
      </c>
      <c r="BI140" s="205">
        <f>IF(N140="nulová",J140,0)</f>
        <v>0</v>
      </c>
      <c r="BJ140" s="19" t="s">
        <v>88</v>
      </c>
      <c r="BK140" s="205">
        <f>ROUND(I140*H140,2)</f>
        <v>0</v>
      </c>
      <c r="BL140" s="19" t="s">
        <v>171</v>
      </c>
      <c r="BM140" s="204" t="s">
        <v>3066</v>
      </c>
    </row>
    <row r="141" spans="1:65" s="2" customFormat="1" ht="19.8" customHeight="1">
      <c r="A141" s="36"/>
      <c r="B141" s="37"/>
      <c r="C141" s="193" t="s">
        <v>207</v>
      </c>
      <c r="D141" s="193" t="s">
        <v>166</v>
      </c>
      <c r="E141" s="194" t="s">
        <v>3067</v>
      </c>
      <c r="F141" s="195" t="s">
        <v>3068</v>
      </c>
      <c r="G141" s="196" t="s">
        <v>169</v>
      </c>
      <c r="H141" s="197">
        <v>37.520000000000003</v>
      </c>
      <c r="I141" s="198"/>
      <c r="J141" s="199">
        <f>ROUND(I141*H141,2)</f>
        <v>0</v>
      </c>
      <c r="K141" s="195" t="s">
        <v>170</v>
      </c>
      <c r="L141" s="41"/>
      <c r="M141" s="200" t="s">
        <v>1</v>
      </c>
      <c r="N141" s="201" t="s">
        <v>45</v>
      </c>
      <c r="O141" s="73"/>
      <c r="P141" s="202">
        <f>O141*H141</f>
        <v>0</v>
      </c>
      <c r="Q141" s="202">
        <v>0.34499999999999997</v>
      </c>
      <c r="R141" s="202">
        <f>Q141*H141</f>
        <v>12.9444</v>
      </c>
      <c r="S141" s="202">
        <v>0</v>
      </c>
      <c r="T141" s="203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4" t="s">
        <v>171</v>
      </c>
      <c r="AT141" s="204" t="s">
        <v>166</v>
      </c>
      <c r="AU141" s="204" t="s">
        <v>179</v>
      </c>
      <c r="AY141" s="19" t="s">
        <v>164</v>
      </c>
      <c r="BE141" s="205">
        <f>IF(N141="základní",J141,0)</f>
        <v>0</v>
      </c>
      <c r="BF141" s="205">
        <f>IF(N141="snížená",J141,0)</f>
        <v>0</v>
      </c>
      <c r="BG141" s="205">
        <f>IF(N141="zákl. přenesená",J141,0)</f>
        <v>0</v>
      </c>
      <c r="BH141" s="205">
        <f>IF(N141="sníž. přenesená",J141,0)</f>
        <v>0</v>
      </c>
      <c r="BI141" s="205">
        <f>IF(N141="nulová",J141,0)</f>
        <v>0</v>
      </c>
      <c r="BJ141" s="19" t="s">
        <v>88</v>
      </c>
      <c r="BK141" s="205">
        <f>ROUND(I141*H141,2)</f>
        <v>0</v>
      </c>
      <c r="BL141" s="19" t="s">
        <v>171</v>
      </c>
      <c r="BM141" s="204" t="s">
        <v>3069</v>
      </c>
    </row>
    <row r="142" spans="1:65" s="12" customFormat="1" ht="20.85" customHeight="1">
      <c r="B142" s="177"/>
      <c r="C142" s="178"/>
      <c r="D142" s="179" t="s">
        <v>79</v>
      </c>
      <c r="E142" s="191" t="s">
        <v>3070</v>
      </c>
      <c r="F142" s="191" t="s">
        <v>3071</v>
      </c>
      <c r="G142" s="178"/>
      <c r="H142" s="178"/>
      <c r="I142" s="181"/>
      <c r="J142" s="192">
        <f>BK142</f>
        <v>0</v>
      </c>
      <c r="K142" s="178"/>
      <c r="L142" s="183"/>
      <c r="M142" s="184"/>
      <c r="N142" s="185"/>
      <c r="O142" s="185"/>
      <c r="P142" s="186">
        <f>SUM(P143:P150)</f>
        <v>0</v>
      </c>
      <c r="Q142" s="185"/>
      <c r="R142" s="186">
        <f>SUM(R143:R150)</f>
        <v>1.6759015000000002</v>
      </c>
      <c r="S142" s="185"/>
      <c r="T142" s="187">
        <f>SUM(T143:T150)</f>
        <v>0</v>
      </c>
      <c r="AR142" s="188" t="s">
        <v>88</v>
      </c>
      <c r="AT142" s="189" t="s">
        <v>79</v>
      </c>
      <c r="AU142" s="189" t="s">
        <v>90</v>
      </c>
      <c r="AY142" s="188" t="s">
        <v>164</v>
      </c>
      <c r="BK142" s="190">
        <f>SUM(BK143:BK150)</f>
        <v>0</v>
      </c>
    </row>
    <row r="143" spans="1:65" s="2" customFormat="1" ht="22.2" customHeight="1">
      <c r="A143" s="36"/>
      <c r="B143" s="37"/>
      <c r="C143" s="193" t="s">
        <v>193</v>
      </c>
      <c r="D143" s="193" t="s">
        <v>166</v>
      </c>
      <c r="E143" s="194" t="s">
        <v>3072</v>
      </c>
      <c r="F143" s="195" t="s">
        <v>3073</v>
      </c>
      <c r="G143" s="196" t="s">
        <v>169</v>
      </c>
      <c r="H143" s="197">
        <v>3.2</v>
      </c>
      <c r="I143" s="198"/>
      <c r="J143" s="199">
        <f>ROUND(I143*H143,2)</f>
        <v>0</v>
      </c>
      <c r="K143" s="195" t="s">
        <v>170</v>
      </c>
      <c r="L143" s="41"/>
      <c r="M143" s="200" t="s">
        <v>1</v>
      </c>
      <c r="N143" s="201" t="s">
        <v>45</v>
      </c>
      <c r="O143" s="73"/>
      <c r="P143" s="202">
        <f>O143*H143</f>
        <v>0</v>
      </c>
      <c r="Q143" s="202">
        <v>9.7919999999999993E-2</v>
      </c>
      <c r="R143" s="202">
        <f>Q143*H143</f>
        <v>0.31334400000000001</v>
      </c>
      <c r="S143" s="202">
        <v>0</v>
      </c>
      <c r="T143" s="203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4" t="s">
        <v>171</v>
      </c>
      <c r="AT143" s="204" t="s">
        <v>166</v>
      </c>
      <c r="AU143" s="204" t="s">
        <v>179</v>
      </c>
      <c r="AY143" s="19" t="s">
        <v>164</v>
      </c>
      <c r="BE143" s="205">
        <f>IF(N143="základní",J143,0)</f>
        <v>0</v>
      </c>
      <c r="BF143" s="205">
        <f>IF(N143="snížená",J143,0)</f>
        <v>0</v>
      </c>
      <c r="BG143" s="205">
        <f>IF(N143="zákl. přenesená",J143,0)</f>
        <v>0</v>
      </c>
      <c r="BH143" s="205">
        <f>IF(N143="sníž. přenesená",J143,0)</f>
        <v>0</v>
      </c>
      <c r="BI143" s="205">
        <f>IF(N143="nulová",J143,0)</f>
        <v>0</v>
      </c>
      <c r="BJ143" s="19" t="s">
        <v>88</v>
      </c>
      <c r="BK143" s="205">
        <f>ROUND(I143*H143,2)</f>
        <v>0</v>
      </c>
      <c r="BL143" s="19" t="s">
        <v>171</v>
      </c>
      <c r="BM143" s="204" t="s">
        <v>3074</v>
      </c>
    </row>
    <row r="144" spans="1:65" s="13" customFormat="1" ht="10.199999999999999">
      <c r="B144" s="206"/>
      <c r="C144" s="207"/>
      <c r="D144" s="208" t="s">
        <v>177</v>
      </c>
      <c r="E144" s="209" t="s">
        <v>1</v>
      </c>
      <c r="F144" s="210" t="s">
        <v>3075</v>
      </c>
      <c r="G144" s="207"/>
      <c r="H144" s="211">
        <v>3.2</v>
      </c>
      <c r="I144" s="212"/>
      <c r="J144" s="207"/>
      <c r="K144" s="207"/>
      <c r="L144" s="213"/>
      <c r="M144" s="214"/>
      <c r="N144" s="215"/>
      <c r="O144" s="215"/>
      <c r="P144" s="215"/>
      <c r="Q144" s="215"/>
      <c r="R144" s="215"/>
      <c r="S144" s="215"/>
      <c r="T144" s="216"/>
      <c r="AT144" s="217" t="s">
        <v>177</v>
      </c>
      <c r="AU144" s="217" t="s">
        <v>179</v>
      </c>
      <c r="AV144" s="13" t="s">
        <v>90</v>
      </c>
      <c r="AW144" s="13" t="s">
        <v>36</v>
      </c>
      <c r="AX144" s="13" t="s">
        <v>88</v>
      </c>
      <c r="AY144" s="217" t="s">
        <v>164</v>
      </c>
    </row>
    <row r="145" spans="1:65" s="2" customFormat="1" ht="22.2" customHeight="1">
      <c r="A145" s="36"/>
      <c r="B145" s="37"/>
      <c r="C145" s="193" t="s">
        <v>219</v>
      </c>
      <c r="D145" s="193" t="s">
        <v>166</v>
      </c>
      <c r="E145" s="194" t="s">
        <v>3076</v>
      </c>
      <c r="F145" s="195" t="s">
        <v>3077</v>
      </c>
      <c r="G145" s="196" t="s">
        <v>169</v>
      </c>
      <c r="H145" s="197">
        <v>1.6</v>
      </c>
      <c r="I145" s="198"/>
      <c r="J145" s="199">
        <f>ROUND(I145*H145,2)</f>
        <v>0</v>
      </c>
      <c r="K145" s="195" t="s">
        <v>170</v>
      </c>
      <c r="L145" s="41"/>
      <c r="M145" s="200" t="s">
        <v>1</v>
      </c>
      <c r="N145" s="201" t="s">
        <v>45</v>
      </c>
      <c r="O145" s="73"/>
      <c r="P145" s="202">
        <f>O145*H145</f>
        <v>0</v>
      </c>
      <c r="Q145" s="202">
        <v>1E-4</v>
      </c>
      <c r="R145" s="202">
        <f>Q145*H145</f>
        <v>1.6000000000000001E-4</v>
      </c>
      <c r="S145" s="202">
        <v>0</v>
      </c>
      <c r="T145" s="203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4" t="s">
        <v>171</v>
      </c>
      <c r="AT145" s="204" t="s">
        <v>166</v>
      </c>
      <c r="AU145" s="204" t="s">
        <v>179</v>
      </c>
      <c r="AY145" s="19" t="s">
        <v>164</v>
      </c>
      <c r="BE145" s="205">
        <f>IF(N145="základní",J145,0)</f>
        <v>0</v>
      </c>
      <c r="BF145" s="205">
        <f>IF(N145="snížená",J145,0)</f>
        <v>0</v>
      </c>
      <c r="BG145" s="205">
        <f>IF(N145="zákl. přenesená",J145,0)</f>
        <v>0</v>
      </c>
      <c r="BH145" s="205">
        <f>IF(N145="sníž. přenesená",J145,0)</f>
        <v>0</v>
      </c>
      <c r="BI145" s="205">
        <f>IF(N145="nulová",J145,0)</f>
        <v>0</v>
      </c>
      <c r="BJ145" s="19" t="s">
        <v>88</v>
      </c>
      <c r="BK145" s="205">
        <f>ROUND(I145*H145,2)</f>
        <v>0</v>
      </c>
      <c r="BL145" s="19" t="s">
        <v>171</v>
      </c>
      <c r="BM145" s="204" t="s">
        <v>3078</v>
      </c>
    </row>
    <row r="146" spans="1:65" s="2" customFormat="1" ht="22.2" customHeight="1">
      <c r="A146" s="36"/>
      <c r="B146" s="37"/>
      <c r="C146" s="218" t="s">
        <v>226</v>
      </c>
      <c r="D146" s="218" t="s">
        <v>190</v>
      </c>
      <c r="E146" s="219" t="s">
        <v>3079</v>
      </c>
      <c r="F146" s="220" t="s">
        <v>3080</v>
      </c>
      <c r="G146" s="221" t="s">
        <v>169</v>
      </c>
      <c r="H146" s="222">
        <v>1.895</v>
      </c>
      <c r="I146" s="223"/>
      <c r="J146" s="224">
        <f>ROUND(I146*H146,2)</f>
        <v>0</v>
      </c>
      <c r="K146" s="220" t="s">
        <v>170</v>
      </c>
      <c r="L146" s="225"/>
      <c r="M146" s="226" t="s">
        <v>1</v>
      </c>
      <c r="N146" s="227" t="s">
        <v>45</v>
      </c>
      <c r="O146" s="73"/>
      <c r="P146" s="202">
        <f>O146*H146</f>
        <v>0</v>
      </c>
      <c r="Q146" s="202">
        <v>1E-4</v>
      </c>
      <c r="R146" s="202">
        <f>Q146*H146</f>
        <v>1.895E-4</v>
      </c>
      <c r="S146" s="202">
        <v>0</v>
      </c>
      <c r="T146" s="203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4" t="s">
        <v>193</v>
      </c>
      <c r="AT146" s="204" t="s">
        <v>190</v>
      </c>
      <c r="AU146" s="204" t="s">
        <v>179</v>
      </c>
      <c r="AY146" s="19" t="s">
        <v>164</v>
      </c>
      <c r="BE146" s="205">
        <f>IF(N146="základní",J146,0)</f>
        <v>0</v>
      </c>
      <c r="BF146" s="205">
        <f>IF(N146="snížená",J146,0)</f>
        <v>0</v>
      </c>
      <c r="BG146" s="205">
        <f>IF(N146="zákl. přenesená",J146,0)</f>
        <v>0</v>
      </c>
      <c r="BH146" s="205">
        <f>IF(N146="sníž. přenesená",J146,0)</f>
        <v>0</v>
      </c>
      <c r="BI146" s="205">
        <f>IF(N146="nulová",J146,0)</f>
        <v>0</v>
      </c>
      <c r="BJ146" s="19" t="s">
        <v>88</v>
      </c>
      <c r="BK146" s="205">
        <f>ROUND(I146*H146,2)</f>
        <v>0</v>
      </c>
      <c r="BL146" s="19" t="s">
        <v>171</v>
      </c>
      <c r="BM146" s="204" t="s">
        <v>3081</v>
      </c>
    </row>
    <row r="147" spans="1:65" s="13" customFormat="1" ht="10.199999999999999">
      <c r="B147" s="206"/>
      <c r="C147" s="207"/>
      <c r="D147" s="208" t="s">
        <v>177</v>
      </c>
      <c r="E147" s="207"/>
      <c r="F147" s="210" t="s">
        <v>3082</v>
      </c>
      <c r="G147" s="207"/>
      <c r="H147" s="211">
        <v>1.895</v>
      </c>
      <c r="I147" s="212"/>
      <c r="J147" s="207"/>
      <c r="K147" s="207"/>
      <c r="L147" s="213"/>
      <c r="M147" s="214"/>
      <c r="N147" s="215"/>
      <c r="O147" s="215"/>
      <c r="P147" s="215"/>
      <c r="Q147" s="215"/>
      <c r="R147" s="215"/>
      <c r="S147" s="215"/>
      <c r="T147" s="216"/>
      <c r="AT147" s="217" t="s">
        <v>177</v>
      </c>
      <c r="AU147" s="217" t="s">
        <v>179</v>
      </c>
      <c r="AV147" s="13" t="s">
        <v>90</v>
      </c>
      <c r="AW147" s="13" t="s">
        <v>4</v>
      </c>
      <c r="AX147" s="13" t="s">
        <v>88</v>
      </c>
      <c r="AY147" s="217" t="s">
        <v>164</v>
      </c>
    </row>
    <row r="148" spans="1:65" s="2" customFormat="1" ht="22.2" customHeight="1">
      <c r="A148" s="36"/>
      <c r="B148" s="37"/>
      <c r="C148" s="193" t="s">
        <v>240</v>
      </c>
      <c r="D148" s="193" t="s">
        <v>166</v>
      </c>
      <c r="E148" s="194" t="s">
        <v>3083</v>
      </c>
      <c r="F148" s="195" t="s">
        <v>3084</v>
      </c>
      <c r="G148" s="196" t="s">
        <v>169</v>
      </c>
      <c r="H148" s="197">
        <v>1.6</v>
      </c>
      <c r="I148" s="198"/>
      <c r="J148" s="199">
        <f>ROUND(I148*H148,2)</f>
        <v>0</v>
      </c>
      <c r="K148" s="195" t="s">
        <v>170</v>
      </c>
      <c r="L148" s="41"/>
      <c r="M148" s="200" t="s">
        <v>1</v>
      </c>
      <c r="N148" s="201" t="s">
        <v>45</v>
      </c>
      <c r="O148" s="73"/>
      <c r="P148" s="202">
        <f>O148*H148</f>
        <v>0</v>
      </c>
      <c r="Q148" s="202">
        <v>0.34538000000000002</v>
      </c>
      <c r="R148" s="202">
        <f>Q148*H148</f>
        <v>0.5526080000000001</v>
      </c>
      <c r="S148" s="202">
        <v>0</v>
      </c>
      <c r="T148" s="203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4" t="s">
        <v>171</v>
      </c>
      <c r="AT148" s="204" t="s">
        <v>166</v>
      </c>
      <c r="AU148" s="204" t="s">
        <v>179</v>
      </c>
      <c r="AY148" s="19" t="s">
        <v>164</v>
      </c>
      <c r="BE148" s="205">
        <f>IF(N148="základní",J148,0)</f>
        <v>0</v>
      </c>
      <c r="BF148" s="205">
        <f>IF(N148="snížená",J148,0)</f>
        <v>0</v>
      </c>
      <c r="BG148" s="205">
        <f>IF(N148="zákl. přenesená",J148,0)</f>
        <v>0</v>
      </c>
      <c r="BH148" s="205">
        <f>IF(N148="sníž. přenesená",J148,0)</f>
        <v>0</v>
      </c>
      <c r="BI148" s="205">
        <f>IF(N148="nulová",J148,0)</f>
        <v>0</v>
      </c>
      <c r="BJ148" s="19" t="s">
        <v>88</v>
      </c>
      <c r="BK148" s="205">
        <f>ROUND(I148*H148,2)</f>
        <v>0</v>
      </c>
      <c r="BL148" s="19" t="s">
        <v>171</v>
      </c>
      <c r="BM148" s="204" t="s">
        <v>3085</v>
      </c>
    </row>
    <row r="149" spans="1:65" s="13" customFormat="1" ht="10.199999999999999">
      <c r="B149" s="206"/>
      <c r="C149" s="207"/>
      <c r="D149" s="208" t="s">
        <v>177</v>
      </c>
      <c r="E149" s="209" t="s">
        <v>1</v>
      </c>
      <c r="F149" s="210" t="s">
        <v>3086</v>
      </c>
      <c r="G149" s="207"/>
      <c r="H149" s="211">
        <v>1.6</v>
      </c>
      <c r="I149" s="212"/>
      <c r="J149" s="207"/>
      <c r="K149" s="207"/>
      <c r="L149" s="213"/>
      <c r="M149" s="214"/>
      <c r="N149" s="215"/>
      <c r="O149" s="215"/>
      <c r="P149" s="215"/>
      <c r="Q149" s="215"/>
      <c r="R149" s="215"/>
      <c r="S149" s="215"/>
      <c r="T149" s="216"/>
      <c r="AT149" s="217" t="s">
        <v>177</v>
      </c>
      <c r="AU149" s="217" t="s">
        <v>179</v>
      </c>
      <c r="AV149" s="13" t="s">
        <v>90</v>
      </c>
      <c r="AW149" s="13" t="s">
        <v>36</v>
      </c>
      <c r="AX149" s="13" t="s">
        <v>88</v>
      </c>
      <c r="AY149" s="217" t="s">
        <v>164</v>
      </c>
    </row>
    <row r="150" spans="1:65" s="2" customFormat="1" ht="19.8" customHeight="1">
      <c r="A150" s="36"/>
      <c r="B150" s="37"/>
      <c r="C150" s="193" t="s">
        <v>245</v>
      </c>
      <c r="D150" s="193" t="s">
        <v>166</v>
      </c>
      <c r="E150" s="194" t="s">
        <v>3087</v>
      </c>
      <c r="F150" s="195" t="s">
        <v>3088</v>
      </c>
      <c r="G150" s="196" t="s">
        <v>169</v>
      </c>
      <c r="H150" s="197">
        <v>1.6</v>
      </c>
      <c r="I150" s="198"/>
      <c r="J150" s="199">
        <f>ROUND(I150*H150,2)</f>
        <v>0</v>
      </c>
      <c r="K150" s="195" t="s">
        <v>170</v>
      </c>
      <c r="L150" s="41"/>
      <c r="M150" s="200" t="s">
        <v>1</v>
      </c>
      <c r="N150" s="201" t="s">
        <v>45</v>
      </c>
      <c r="O150" s="73"/>
      <c r="P150" s="202">
        <f>O150*H150</f>
        <v>0</v>
      </c>
      <c r="Q150" s="202">
        <v>0.50600000000000001</v>
      </c>
      <c r="R150" s="202">
        <f>Q150*H150</f>
        <v>0.8096000000000001</v>
      </c>
      <c r="S150" s="202">
        <v>0</v>
      </c>
      <c r="T150" s="203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4" t="s">
        <v>171</v>
      </c>
      <c r="AT150" s="204" t="s">
        <v>166</v>
      </c>
      <c r="AU150" s="204" t="s">
        <v>179</v>
      </c>
      <c r="AY150" s="19" t="s">
        <v>164</v>
      </c>
      <c r="BE150" s="205">
        <f>IF(N150="základní",J150,0)</f>
        <v>0</v>
      </c>
      <c r="BF150" s="205">
        <f>IF(N150="snížená",J150,0)</f>
        <v>0</v>
      </c>
      <c r="BG150" s="205">
        <f>IF(N150="zákl. přenesená",J150,0)</f>
        <v>0</v>
      </c>
      <c r="BH150" s="205">
        <f>IF(N150="sníž. přenesená",J150,0)</f>
        <v>0</v>
      </c>
      <c r="BI150" s="205">
        <f>IF(N150="nulová",J150,0)</f>
        <v>0</v>
      </c>
      <c r="BJ150" s="19" t="s">
        <v>88</v>
      </c>
      <c r="BK150" s="205">
        <f>ROUND(I150*H150,2)</f>
        <v>0</v>
      </c>
      <c r="BL150" s="19" t="s">
        <v>171</v>
      </c>
      <c r="BM150" s="204" t="s">
        <v>3089</v>
      </c>
    </row>
    <row r="151" spans="1:65" s="12" customFormat="1" ht="20.85" customHeight="1">
      <c r="B151" s="177"/>
      <c r="C151" s="178"/>
      <c r="D151" s="179" t="s">
        <v>79</v>
      </c>
      <c r="E151" s="191" t="s">
        <v>3090</v>
      </c>
      <c r="F151" s="191" t="s">
        <v>3091</v>
      </c>
      <c r="G151" s="178"/>
      <c r="H151" s="178"/>
      <c r="I151" s="181"/>
      <c r="J151" s="192">
        <f>BK151</f>
        <v>0</v>
      </c>
      <c r="K151" s="178"/>
      <c r="L151" s="183"/>
      <c r="M151" s="184"/>
      <c r="N151" s="185"/>
      <c r="O151" s="185"/>
      <c r="P151" s="186">
        <f>SUM(P152:P158)</f>
        <v>0</v>
      </c>
      <c r="Q151" s="185"/>
      <c r="R151" s="186">
        <f>SUM(R152:R158)</f>
        <v>6.3148829000000006</v>
      </c>
      <c r="S151" s="185"/>
      <c r="T151" s="187">
        <f>SUM(T152:T158)</f>
        <v>0</v>
      </c>
      <c r="AR151" s="188" t="s">
        <v>88</v>
      </c>
      <c r="AT151" s="189" t="s">
        <v>79</v>
      </c>
      <c r="AU151" s="189" t="s">
        <v>90</v>
      </c>
      <c r="AY151" s="188" t="s">
        <v>164</v>
      </c>
      <c r="BK151" s="190">
        <f>SUM(BK152:BK158)</f>
        <v>0</v>
      </c>
    </row>
    <row r="152" spans="1:65" s="2" customFormat="1" ht="22.2" customHeight="1">
      <c r="A152" s="36"/>
      <c r="B152" s="37"/>
      <c r="C152" s="193" t="s">
        <v>253</v>
      </c>
      <c r="D152" s="193" t="s">
        <v>166</v>
      </c>
      <c r="E152" s="194" t="s">
        <v>3092</v>
      </c>
      <c r="F152" s="195" t="s">
        <v>3093</v>
      </c>
      <c r="G152" s="196" t="s">
        <v>169</v>
      </c>
      <c r="H152" s="197">
        <v>9.3800000000000008</v>
      </c>
      <c r="I152" s="198"/>
      <c r="J152" s="199">
        <f>ROUND(I152*H152,2)</f>
        <v>0</v>
      </c>
      <c r="K152" s="195" t="s">
        <v>170</v>
      </c>
      <c r="L152" s="41"/>
      <c r="M152" s="200" t="s">
        <v>1</v>
      </c>
      <c r="N152" s="201" t="s">
        <v>45</v>
      </c>
      <c r="O152" s="73"/>
      <c r="P152" s="202">
        <f>O152*H152</f>
        <v>0</v>
      </c>
      <c r="Q152" s="202">
        <v>9.7919999999999993E-2</v>
      </c>
      <c r="R152" s="202">
        <f>Q152*H152</f>
        <v>0.91848960000000002</v>
      </c>
      <c r="S152" s="202">
        <v>0</v>
      </c>
      <c r="T152" s="203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04" t="s">
        <v>171</v>
      </c>
      <c r="AT152" s="204" t="s">
        <v>166</v>
      </c>
      <c r="AU152" s="204" t="s">
        <v>179</v>
      </c>
      <c r="AY152" s="19" t="s">
        <v>164</v>
      </c>
      <c r="BE152" s="205">
        <f>IF(N152="základní",J152,0)</f>
        <v>0</v>
      </c>
      <c r="BF152" s="205">
        <f>IF(N152="snížená",J152,0)</f>
        <v>0</v>
      </c>
      <c r="BG152" s="205">
        <f>IF(N152="zákl. přenesená",J152,0)</f>
        <v>0</v>
      </c>
      <c r="BH152" s="205">
        <f>IF(N152="sníž. přenesená",J152,0)</f>
        <v>0</v>
      </c>
      <c r="BI152" s="205">
        <f>IF(N152="nulová",J152,0)</f>
        <v>0</v>
      </c>
      <c r="BJ152" s="19" t="s">
        <v>88</v>
      </c>
      <c r="BK152" s="205">
        <f>ROUND(I152*H152,2)</f>
        <v>0</v>
      </c>
      <c r="BL152" s="19" t="s">
        <v>171</v>
      </c>
      <c r="BM152" s="204" t="s">
        <v>3094</v>
      </c>
    </row>
    <row r="153" spans="1:65" s="13" customFormat="1" ht="10.199999999999999">
      <c r="B153" s="206"/>
      <c r="C153" s="207"/>
      <c r="D153" s="208" t="s">
        <v>177</v>
      </c>
      <c r="E153" s="209" t="s">
        <v>1</v>
      </c>
      <c r="F153" s="210" t="s">
        <v>3095</v>
      </c>
      <c r="G153" s="207"/>
      <c r="H153" s="211">
        <v>9.3800000000000008</v>
      </c>
      <c r="I153" s="212"/>
      <c r="J153" s="207"/>
      <c r="K153" s="207"/>
      <c r="L153" s="213"/>
      <c r="M153" s="214"/>
      <c r="N153" s="215"/>
      <c r="O153" s="215"/>
      <c r="P153" s="215"/>
      <c r="Q153" s="215"/>
      <c r="R153" s="215"/>
      <c r="S153" s="215"/>
      <c r="T153" s="216"/>
      <c r="AT153" s="217" t="s">
        <v>177</v>
      </c>
      <c r="AU153" s="217" t="s">
        <v>179</v>
      </c>
      <c r="AV153" s="13" t="s">
        <v>90</v>
      </c>
      <c r="AW153" s="13" t="s">
        <v>36</v>
      </c>
      <c r="AX153" s="13" t="s">
        <v>88</v>
      </c>
      <c r="AY153" s="217" t="s">
        <v>164</v>
      </c>
    </row>
    <row r="154" spans="1:65" s="2" customFormat="1" ht="22.2" customHeight="1">
      <c r="A154" s="36"/>
      <c r="B154" s="37"/>
      <c r="C154" s="193" t="s">
        <v>258</v>
      </c>
      <c r="D154" s="193" t="s">
        <v>166</v>
      </c>
      <c r="E154" s="194" t="s">
        <v>3076</v>
      </c>
      <c r="F154" s="195" t="s">
        <v>3077</v>
      </c>
      <c r="G154" s="196" t="s">
        <v>169</v>
      </c>
      <c r="H154" s="197">
        <v>9.3800000000000008</v>
      </c>
      <c r="I154" s="198"/>
      <c r="J154" s="199">
        <f>ROUND(I154*H154,2)</f>
        <v>0</v>
      </c>
      <c r="K154" s="195" t="s">
        <v>170</v>
      </c>
      <c r="L154" s="41"/>
      <c r="M154" s="200" t="s">
        <v>1</v>
      </c>
      <c r="N154" s="201" t="s">
        <v>45</v>
      </c>
      <c r="O154" s="73"/>
      <c r="P154" s="202">
        <f>O154*H154</f>
        <v>0</v>
      </c>
      <c r="Q154" s="202">
        <v>1E-4</v>
      </c>
      <c r="R154" s="202">
        <f>Q154*H154</f>
        <v>9.3800000000000014E-4</v>
      </c>
      <c r="S154" s="202">
        <v>0</v>
      </c>
      <c r="T154" s="203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4" t="s">
        <v>171</v>
      </c>
      <c r="AT154" s="204" t="s">
        <v>166</v>
      </c>
      <c r="AU154" s="204" t="s">
        <v>179</v>
      </c>
      <c r="AY154" s="19" t="s">
        <v>164</v>
      </c>
      <c r="BE154" s="205">
        <f>IF(N154="základní",J154,0)</f>
        <v>0</v>
      </c>
      <c r="BF154" s="205">
        <f>IF(N154="snížená",J154,0)</f>
        <v>0</v>
      </c>
      <c r="BG154" s="205">
        <f>IF(N154="zákl. přenesená",J154,0)</f>
        <v>0</v>
      </c>
      <c r="BH154" s="205">
        <f>IF(N154="sníž. přenesená",J154,0)</f>
        <v>0</v>
      </c>
      <c r="BI154" s="205">
        <f>IF(N154="nulová",J154,0)</f>
        <v>0</v>
      </c>
      <c r="BJ154" s="19" t="s">
        <v>88</v>
      </c>
      <c r="BK154" s="205">
        <f>ROUND(I154*H154,2)</f>
        <v>0</v>
      </c>
      <c r="BL154" s="19" t="s">
        <v>171</v>
      </c>
      <c r="BM154" s="204" t="s">
        <v>3096</v>
      </c>
    </row>
    <row r="155" spans="1:65" s="2" customFormat="1" ht="22.2" customHeight="1">
      <c r="A155" s="36"/>
      <c r="B155" s="37"/>
      <c r="C155" s="218" t="s">
        <v>8</v>
      </c>
      <c r="D155" s="218" t="s">
        <v>190</v>
      </c>
      <c r="E155" s="219" t="s">
        <v>3079</v>
      </c>
      <c r="F155" s="220" t="s">
        <v>3080</v>
      </c>
      <c r="G155" s="221" t="s">
        <v>169</v>
      </c>
      <c r="H155" s="222">
        <v>11.111000000000001</v>
      </c>
      <c r="I155" s="223"/>
      <c r="J155" s="224">
        <f>ROUND(I155*H155,2)</f>
        <v>0</v>
      </c>
      <c r="K155" s="220" t="s">
        <v>170</v>
      </c>
      <c r="L155" s="225"/>
      <c r="M155" s="226" t="s">
        <v>1</v>
      </c>
      <c r="N155" s="227" t="s">
        <v>45</v>
      </c>
      <c r="O155" s="73"/>
      <c r="P155" s="202">
        <f>O155*H155</f>
        <v>0</v>
      </c>
      <c r="Q155" s="202">
        <v>1E-4</v>
      </c>
      <c r="R155" s="202">
        <f>Q155*H155</f>
        <v>1.1111000000000001E-3</v>
      </c>
      <c r="S155" s="202">
        <v>0</v>
      </c>
      <c r="T155" s="203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4" t="s">
        <v>193</v>
      </c>
      <c r="AT155" s="204" t="s">
        <v>190</v>
      </c>
      <c r="AU155" s="204" t="s">
        <v>179</v>
      </c>
      <c r="AY155" s="19" t="s">
        <v>164</v>
      </c>
      <c r="BE155" s="205">
        <f>IF(N155="základní",J155,0)</f>
        <v>0</v>
      </c>
      <c r="BF155" s="205">
        <f>IF(N155="snížená",J155,0)</f>
        <v>0</v>
      </c>
      <c r="BG155" s="205">
        <f>IF(N155="zákl. přenesená",J155,0)</f>
        <v>0</v>
      </c>
      <c r="BH155" s="205">
        <f>IF(N155="sníž. přenesená",J155,0)</f>
        <v>0</v>
      </c>
      <c r="BI155" s="205">
        <f>IF(N155="nulová",J155,0)</f>
        <v>0</v>
      </c>
      <c r="BJ155" s="19" t="s">
        <v>88</v>
      </c>
      <c r="BK155" s="205">
        <f>ROUND(I155*H155,2)</f>
        <v>0</v>
      </c>
      <c r="BL155" s="19" t="s">
        <v>171</v>
      </c>
      <c r="BM155" s="204" t="s">
        <v>3097</v>
      </c>
    </row>
    <row r="156" spans="1:65" s="13" customFormat="1" ht="10.199999999999999">
      <c r="B156" s="206"/>
      <c r="C156" s="207"/>
      <c r="D156" s="208" t="s">
        <v>177</v>
      </c>
      <c r="E156" s="207"/>
      <c r="F156" s="210" t="s">
        <v>3098</v>
      </c>
      <c r="G156" s="207"/>
      <c r="H156" s="211">
        <v>11.111000000000001</v>
      </c>
      <c r="I156" s="212"/>
      <c r="J156" s="207"/>
      <c r="K156" s="207"/>
      <c r="L156" s="213"/>
      <c r="M156" s="214"/>
      <c r="N156" s="215"/>
      <c r="O156" s="215"/>
      <c r="P156" s="215"/>
      <c r="Q156" s="215"/>
      <c r="R156" s="215"/>
      <c r="S156" s="215"/>
      <c r="T156" s="216"/>
      <c r="AT156" s="217" t="s">
        <v>177</v>
      </c>
      <c r="AU156" s="217" t="s">
        <v>179</v>
      </c>
      <c r="AV156" s="13" t="s">
        <v>90</v>
      </c>
      <c r="AW156" s="13" t="s">
        <v>4</v>
      </c>
      <c r="AX156" s="13" t="s">
        <v>88</v>
      </c>
      <c r="AY156" s="217" t="s">
        <v>164</v>
      </c>
    </row>
    <row r="157" spans="1:65" s="2" customFormat="1" ht="22.2" customHeight="1">
      <c r="A157" s="36"/>
      <c r="B157" s="37"/>
      <c r="C157" s="193" t="s">
        <v>270</v>
      </c>
      <c r="D157" s="193" t="s">
        <v>166</v>
      </c>
      <c r="E157" s="194" t="s">
        <v>3064</v>
      </c>
      <c r="F157" s="195" t="s">
        <v>3065</v>
      </c>
      <c r="G157" s="196" t="s">
        <v>169</v>
      </c>
      <c r="H157" s="197">
        <v>9.3800000000000008</v>
      </c>
      <c r="I157" s="198"/>
      <c r="J157" s="199">
        <f>ROUND(I157*H157,2)</f>
        <v>0</v>
      </c>
      <c r="K157" s="195" t="s">
        <v>170</v>
      </c>
      <c r="L157" s="41"/>
      <c r="M157" s="200" t="s">
        <v>1</v>
      </c>
      <c r="N157" s="201" t="s">
        <v>45</v>
      </c>
      <c r="O157" s="73"/>
      <c r="P157" s="202">
        <f>O157*H157</f>
        <v>0</v>
      </c>
      <c r="Q157" s="202">
        <v>0.23008999999999999</v>
      </c>
      <c r="R157" s="202">
        <f>Q157*H157</f>
        <v>2.1582441999999999</v>
      </c>
      <c r="S157" s="202">
        <v>0</v>
      </c>
      <c r="T157" s="203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4" t="s">
        <v>171</v>
      </c>
      <c r="AT157" s="204" t="s">
        <v>166</v>
      </c>
      <c r="AU157" s="204" t="s">
        <v>179</v>
      </c>
      <c r="AY157" s="19" t="s">
        <v>164</v>
      </c>
      <c r="BE157" s="205">
        <f>IF(N157="základní",J157,0)</f>
        <v>0</v>
      </c>
      <c r="BF157" s="205">
        <f>IF(N157="snížená",J157,0)</f>
        <v>0</v>
      </c>
      <c r="BG157" s="205">
        <f>IF(N157="zákl. přenesená",J157,0)</f>
        <v>0</v>
      </c>
      <c r="BH157" s="205">
        <f>IF(N157="sníž. přenesená",J157,0)</f>
        <v>0</v>
      </c>
      <c r="BI157" s="205">
        <f>IF(N157="nulová",J157,0)</f>
        <v>0</v>
      </c>
      <c r="BJ157" s="19" t="s">
        <v>88</v>
      </c>
      <c r="BK157" s="205">
        <f>ROUND(I157*H157,2)</f>
        <v>0</v>
      </c>
      <c r="BL157" s="19" t="s">
        <v>171</v>
      </c>
      <c r="BM157" s="204" t="s">
        <v>3099</v>
      </c>
    </row>
    <row r="158" spans="1:65" s="2" customFormat="1" ht="19.8" customHeight="1">
      <c r="A158" s="36"/>
      <c r="B158" s="37"/>
      <c r="C158" s="193" t="s">
        <v>276</v>
      </c>
      <c r="D158" s="193" t="s">
        <v>166</v>
      </c>
      <c r="E158" s="194" t="s">
        <v>3067</v>
      </c>
      <c r="F158" s="195" t="s">
        <v>3068</v>
      </c>
      <c r="G158" s="196" t="s">
        <v>169</v>
      </c>
      <c r="H158" s="197">
        <v>9.3800000000000008</v>
      </c>
      <c r="I158" s="198"/>
      <c r="J158" s="199">
        <f>ROUND(I158*H158,2)</f>
        <v>0</v>
      </c>
      <c r="K158" s="195" t="s">
        <v>170</v>
      </c>
      <c r="L158" s="41"/>
      <c r="M158" s="200" t="s">
        <v>1</v>
      </c>
      <c r="N158" s="201" t="s">
        <v>45</v>
      </c>
      <c r="O158" s="73"/>
      <c r="P158" s="202">
        <f>O158*H158</f>
        <v>0</v>
      </c>
      <c r="Q158" s="202">
        <v>0.34499999999999997</v>
      </c>
      <c r="R158" s="202">
        <f>Q158*H158</f>
        <v>3.2361</v>
      </c>
      <c r="S158" s="202">
        <v>0</v>
      </c>
      <c r="T158" s="203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4" t="s">
        <v>171</v>
      </c>
      <c r="AT158" s="204" t="s">
        <v>166</v>
      </c>
      <c r="AU158" s="204" t="s">
        <v>179</v>
      </c>
      <c r="AY158" s="19" t="s">
        <v>164</v>
      </c>
      <c r="BE158" s="205">
        <f>IF(N158="základní",J158,0)</f>
        <v>0</v>
      </c>
      <c r="BF158" s="205">
        <f>IF(N158="snížená",J158,0)</f>
        <v>0</v>
      </c>
      <c r="BG158" s="205">
        <f>IF(N158="zákl. přenesená",J158,0)</f>
        <v>0</v>
      </c>
      <c r="BH158" s="205">
        <f>IF(N158="sníž. přenesená",J158,0)</f>
        <v>0</v>
      </c>
      <c r="BI158" s="205">
        <f>IF(N158="nulová",J158,0)</f>
        <v>0</v>
      </c>
      <c r="BJ158" s="19" t="s">
        <v>88</v>
      </c>
      <c r="BK158" s="205">
        <f>ROUND(I158*H158,2)</f>
        <v>0</v>
      </c>
      <c r="BL158" s="19" t="s">
        <v>171</v>
      </c>
      <c r="BM158" s="204" t="s">
        <v>3100</v>
      </c>
    </row>
    <row r="159" spans="1:65" s="12" customFormat="1" ht="22.8" customHeight="1">
      <c r="B159" s="177"/>
      <c r="C159" s="178"/>
      <c r="D159" s="179" t="s">
        <v>79</v>
      </c>
      <c r="E159" s="191" t="s">
        <v>219</v>
      </c>
      <c r="F159" s="191" t="s">
        <v>225</v>
      </c>
      <c r="G159" s="178"/>
      <c r="H159" s="178"/>
      <c r="I159" s="181"/>
      <c r="J159" s="192">
        <f>BK159</f>
        <v>0</v>
      </c>
      <c r="K159" s="178"/>
      <c r="L159" s="183"/>
      <c r="M159" s="184"/>
      <c r="N159" s="185"/>
      <c r="O159" s="185"/>
      <c r="P159" s="186">
        <f>SUM(P160:P174)</f>
        <v>0</v>
      </c>
      <c r="Q159" s="185"/>
      <c r="R159" s="186">
        <f>SUM(R160:R174)</f>
        <v>2.8379623999999999</v>
      </c>
      <c r="S159" s="185"/>
      <c r="T159" s="187">
        <f>SUM(T160:T174)</f>
        <v>0</v>
      </c>
      <c r="AR159" s="188" t="s">
        <v>88</v>
      </c>
      <c r="AT159" s="189" t="s">
        <v>79</v>
      </c>
      <c r="AU159" s="189" t="s">
        <v>88</v>
      </c>
      <c r="AY159" s="188" t="s">
        <v>164</v>
      </c>
      <c r="BK159" s="190">
        <f>SUM(BK160:BK174)</f>
        <v>0</v>
      </c>
    </row>
    <row r="160" spans="1:65" s="2" customFormat="1" ht="22.2" customHeight="1">
      <c r="A160" s="36"/>
      <c r="B160" s="37"/>
      <c r="C160" s="193" t="s">
        <v>281</v>
      </c>
      <c r="D160" s="193" t="s">
        <v>166</v>
      </c>
      <c r="E160" s="194" t="s">
        <v>3101</v>
      </c>
      <c r="F160" s="195" t="s">
        <v>3102</v>
      </c>
      <c r="G160" s="196" t="s">
        <v>325</v>
      </c>
      <c r="H160" s="197">
        <v>62</v>
      </c>
      <c r="I160" s="198"/>
      <c r="J160" s="199">
        <f>ROUND(I160*H160,2)</f>
        <v>0</v>
      </c>
      <c r="K160" s="195" t="s">
        <v>1</v>
      </c>
      <c r="L160" s="41"/>
      <c r="M160" s="200" t="s">
        <v>1</v>
      </c>
      <c r="N160" s="201" t="s">
        <v>45</v>
      </c>
      <c r="O160" s="73"/>
      <c r="P160" s="202">
        <f>O160*H160</f>
        <v>0</v>
      </c>
      <c r="Q160" s="202">
        <v>1E-3</v>
      </c>
      <c r="R160" s="202">
        <f>Q160*H160</f>
        <v>6.2E-2</v>
      </c>
      <c r="S160" s="202">
        <v>0</v>
      </c>
      <c r="T160" s="203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4" t="s">
        <v>171</v>
      </c>
      <c r="AT160" s="204" t="s">
        <v>166</v>
      </c>
      <c r="AU160" s="204" t="s">
        <v>90</v>
      </c>
      <c r="AY160" s="19" t="s">
        <v>164</v>
      </c>
      <c r="BE160" s="205">
        <f>IF(N160="základní",J160,0)</f>
        <v>0</v>
      </c>
      <c r="BF160" s="205">
        <f>IF(N160="snížená",J160,0)</f>
        <v>0</v>
      </c>
      <c r="BG160" s="205">
        <f>IF(N160="zákl. přenesená",J160,0)</f>
        <v>0</v>
      </c>
      <c r="BH160" s="205">
        <f>IF(N160="sníž. přenesená",J160,0)</f>
        <v>0</v>
      </c>
      <c r="BI160" s="205">
        <f>IF(N160="nulová",J160,0)</f>
        <v>0</v>
      </c>
      <c r="BJ160" s="19" t="s">
        <v>88</v>
      </c>
      <c r="BK160" s="205">
        <f>ROUND(I160*H160,2)</f>
        <v>0</v>
      </c>
      <c r="BL160" s="19" t="s">
        <v>171</v>
      </c>
      <c r="BM160" s="204" t="s">
        <v>3103</v>
      </c>
    </row>
    <row r="161" spans="1:65" s="13" customFormat="1" ht="10.199999999999999">
      <c r="B161" s="206"/>
      <c r="C161" s="207"/>
      <c r="D161" s="208" t="s">
        <v>177</v>
      </c>
      <c r="E161" s="209" t="s">
        <v>1</v>
      </c>
      <c r="F161" s="210" t="s">
        <v>3104</v>
      </c>
      <c r="G161" s="207"/>
      <c r="H161" s="211">
        <v>62</v>
      </c>
      <c r="I161" s="212"/>
      <c r="J161" s="207"/>
      <c r="K161" s="207"/>
      <c r="L161" s="213"/>
      <c r="M161" s="214"/>
      <c r="N161" s="215"/>
      <c r="O161" s="215"/>
      <c r="P161" s="215"/>
      <c r="Q161" s="215"/>
      <c r="R161" s="215"/>
      <c r="S161" s="215"/>
      <c r="T161" s="216"/>
      <c r="AT161" s="217" t="s">
        <v>177</v>
      </c>
      <c r="AU161" s="217" t="s">
        <v>90</v>
      </c>
      <c r="AV161" s="13" t="s">
        <v>90</v>
      </c>
      <c r="AW161" s="13" t="s">
        <v>36</v>
      </c>
      <c r="AX161" s="13" t="s">
        <v>88</v>
      </c>
      <c r="AY161" s="217" t="s">
        <v>164</v>
      </c>
    </row>
    <row r="162" spans="1:65" s="2" customFormat="1" ht="22.2" customHeight="1">
      <c r="A162" s="36"/>
      <c r="B162" s="37"/>
      <c r="C162" s="193" t="s">
        <v>286</v>
      </c>
      <c r="D162" s="193" t="s">
        <v>166</v>
      </c>
      <c r="E162" s="194" t="s">
        <v>3105</v>
      </c>
      <c r="F162" s="195" t="s">
        <v>3106</v>
      </c>
      <c r="G162" s="196" t="s">
        <v>169</v>
      </c>
      <c r="H162" s="197">
        <v>150</v>
      </c>
      <c r="I162" s="198"/>
      <c r="J162" s="199">
        <f>ROUND(I162*H162,2)</f>
        <v>0</v>
      </c>
      <c r="K162" s="195" t="s">
        <v>1</v>
      </c>
      <c r="L162" s="41"/>
      <c r="M162" s="200" t="s">
        <v>1</v>
      </c>
      <c r="N162" s="201" t="s">
        <v>45</v>
      </c>
      <c r="O162" s="73"/>
      <c r="P162" s="202">
        <f>O162*H162</f>
        <v>0</v>
      </c>
      <c r="Q162" s="202">
        <v>1E-3</v>
      </c>
      <c r="R162" s="202">
        <f>Q162*H162</f>
        <v>0.15</v>
      </c>
      <c r="S162" s="202">
        <v>0</v>
      </c>
      <c r="T162" s="203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4" t="s">
        <v>171</v>
      </c>
      <c r="AT162" s="204" t="s">
        <v>166</v>
      </c>
      <c r="AU162" s="204" t="s">
        <v>90</v>
      </c>
      <c r="AY162" s="19" t="s">
        <v>164</v>
      </c>
      <c r="BE162" s="205">
        <f>IF(N162="základní",J162,0)</f>
        <v>0</v>
      </c>
      <c r="BF162" s="205">
        <f>IF(N162="snížená",J162,0)</f>
        <v>0</v>
      </c>
      <c r="BG162" s="205">
        <f>IF(N162="zákl. přenesená",J162,0)</f>
        <v>0</v>
      </c>
      <c r="BH162" s="205">
        <f>IF(N162="sníž. přenesená",J162,0)</f>
        <v>0</v>
      </c>
      <c r="BI162" s="205">
        <f>IF(N162="nulová",J162,0)</f>
        <v>0</v>
      </c>
      <c r="BJ162" s="19" t="s">
        <v>88</v>
      </c>
      <c r="BK162" s="205">
        <f>ROUND(I162*H162,2)</f>
        <v>0</v>
      </c>
      <c r="BL162" s="19" t="s">
        <v>171</v>
      </c>
      <c r="BM162" s="204" t="s">
        <v>3107</v>
      </c>
    </row>
    <row r="163" spans="1:65" s="2" customFormat="1" ht="14.4" customHeight="1">
      <c r="A163" s="36"/>
      <c r="B163" s="37"/>
      <c r="C163" s="193" t="s">
        <v>292</v>
      </c>
      <c r="D163" s="193" t="s">
        <v>166</v>
      </c>
      <c r="E163" s="194" t="s">
        <v>3108</v>
      </c>
      <c r="F163" s="195" t="s">
        <v>3109</v>
      </c>
      <c r="G163" s="196" t="s">
        <v>169</v>
      </c>
      <c r="H163" s="197">
        <v>12</v>
      </c>
      <c r="I163" s="198"/>
      <c r="J163" s="199">
        <f>ROUND(I163*H163,2)</f>
        <v>0</v>
      </c>
      <c r="K163" s="195" t="s">
        <v>1</v>
      </c>
      <c r="L163" s="41"/>
      <c r="M163" s="200" t="s">
        <v>1</v>
      </c>
      <c r="N163" s="201" t="s">
        <v>45</v>
      </c>
      <c r="O163" s="73"/>
      <c r="P163" s="202">
        <f>O163*H163</f>
        <v>0</v>
      </c>
      <c r="Q163" s="202">
        <v>1E-3</v>
      </c>
      <c r="R163" s="202">
        <f>Q163*H163</f>
        <v>1.2E-2</v>
      </c>
      <c r="S163" s="202">
        <v>0</v>
      </c>
      <c r="T163" s="203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04" t="s">
        <v>171</v>
      </c>
      <c r="AT163" s="204" t="s">
        <v>166</v>
      </c>
      <c r="AU163" s="204" t="s">
        <v>90</v>
      </c>
      <c r="AY163" s="19" t="s">
        <v>164</v>
      </c>
      <c r="BE163" s="205">
        <f>IF(N163="základní",J163,0)</f>
        <v>0</v>
      </c>
      <c r="BF163" s="205">
        <f>IF(N163="snížená",J163,0)</f>
        <v>0</v>
      </c>
      <c r="BG163" s="205">
        <f>IF(N163="zákl. přenesená",J163,0)</f>
        <v>0</v>
      </c>
      <c r="BH163" s="205">
        <f>IF(N163="sníž. přenesená",J163,0)</f>
        <v>0</v>
      </c>
      <c r="BI163" s="205">
        <f>IF(N163="nulová",J163,0)</f>
        <v>0</v>
      </c>
      <c r="BJ163" s="19" t="s">
        <v>88</v>
      </c>
      <c r="BK163" s="205">
        <f>ROUND(I163*H163,2)</f>
        <v>0</v>
      </c>
      <c r="BL163" s="19" t="s">
        <v>171</v>
      </c>
      <c r="BM163" s="204" t="s">
        <v>3110</v>
      </c>
    </row>
    <row r="164" spans="1:65" s="2" customFormat="1" ht="14.4" customHeight="1">
      <c r="A164" s="36"/>
      <c r="B164" s="37"/>
      <c r="C164" s="193" t="s">
        <v>7</v>
      </c>
      <c r="D164" s="193" t="s">
        <v>166</v>
      </c>
      <c r="E164" s="194" t="s">
        <v>3111</v>
      </c>
      <c r="F164" s="195" t="s">
        <v>3112</v>
      </c>
      <c r="G164" s="196" t="s">
        <v>579</v>
      </c>
      <c r="H164" s="197">
        <v>1</v>
      </c>
      <c r="I164" s="198"/>
      <c r="J164" s="199">
        <f>ROUND(I164*H164,2)</f>
        <v>0</v>
      </c>
      <c r="K164" s="195" t="s">
        <v>1</v>
      </c>
      <c r="L164" s="41"/>
      <c r="M164" s="200" t="s">
        <v>1</v>
      </c>
      <c r="N164" s="201" t="s">
        <v>45</v>
      </c>
      <c r="O164" s="73"/>
      <c r="P164" s="202">
        <f>O164*H164</f>
        <v>0</v>
      </c>
      <c r="Q164" s="202">
        <v>1E-3</v>
      </c>
      <c r="R164" s="202">
        <f>Q164*H164</f>
        <v>1E-3</v>
      </c>
      <c r="S164" s="202">
        <v>0</v>
      </c>
      <c r="T164" s="203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04" t="s">
        <v>171</v>
      </c>
      <c r="AT164" s="204" t="s">
        <v>166</v>
      </c>
      <c r="AU164" s="204" t="s">
        <v>90</v>
      </c>
      <c r="AY164" s="19" t="s">
        <v>164</v>
      </c>
      <c r="BE164" s="205">
        <f>IF(N164="základní",J164,0)</f>
        <v>0</v>
      </c>
      <c r="BF164" s="205">
        <f>IF(N164="snížená",J164,0)</f>
        <v>0</v>
      </c>
      <c r="BG164" s="205">
        <f>IF(N164="zákl. přenesená",J164,0)</f>
        <v>0</v>
      </c>
      <c r="BH164" s="205">
        <f>IF(N164="sníž. přenesená",J164,0)</f>
        <v>0</v>
      </c>
      <c r="BI164" s="205">
        <f>IF(N164="nulová",J164,0)</f>
        <v>0</v>
      </c>
      <c r="BJ164" s="19" t="s">
        <v>88</v>
      </c>
      <c r="BK164" s="205">
        <f>ROUND(I164*H164,2)</f>
        <v>0</v>
      </c>
      <c r="BL164" s="19" t="s">
        <v>171</v>
      </c>
      <c r="BM164" s="204" t="s">
        <v>3113</v>
      </c>
    </row>
    <row r="165" spans="1:65" s="2" customFormat="1" ht="22.2" customHeight="1">
      <c r="A165" s="36"/>
      <c r="B165" s="37"/>
      <c r="C165" s="193" t="s">
        <v>303</v>
      </c>
      <c r="D165" s="193" t="s">
        <v>166</v>
      </c>
      <c r="E165" s="194" t="s">
        <v>3114</v>
      </c>
      <c r="F165" s="195" t="s">
        <v>3115</v>
      </c>
      <c r="G165" s="196" t="s">
        <v>335</v>
      </c>
      <c r="H165" s="197">
        <v>8</v>
      </c>
      <c r="I165" s="198"/>
      <c r="J165" s="199">
        <f>ROUND(I165*H165,2)</f>
        <v>0</v>
      </c>
      <c r="K165" s="195" t="s">
        <v>170</v>
      </c>
      <c r="L165" s="41"/>
      <c r="M165" s="200" t="s">
        <v>1</v>
      </c>
      <c r="N165" s="201" t="s">
        <v>45</v>
      </c>
      <c r="O165" s="73"/>
      <c r="P165" s="202">
        <f>O165*H165</f>
        <v>0</v>
      </c>
      <c r="Q165" s="202">
        <v>0.16849</v>
      </c>
      <c r="R165" s="202">
        <f>Q165*H165</f>
        <v>1.34792</v>
      </c>
      <c r="S165" s="202">
        <v>0</v>
      </c>
      <c r="T165" s="203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04" t="s">
        <v>171</v>
      </c>
      <c r="AT165" s="204" t="s">
        <v>166</v>
      </c>
      <c r="AU165" s="204" t="s">
        <v>90</v>
      </c>
      <c r="AY165" s="19" t="s">
        <v>164</v>
      </c>
      <c r="BE165" s="205">
        <f>IF(N165="základní",J165,0)</f>
        <v>0</v>
      </c>
      <c r="BF165" s="205">
        <f>IF(N165="snížená",J165,0)</f>
        <v>0</v>
      </c>
      <c r="BG165" s="205">
        <f>IF(N165="zákl. přenesená",J165,0)</f>
        <v>0</v>
      </c>
      <c r="BH165" s="205">
        <f>IF(N165="sníž. přenesená",J165,0)</f>
        <v>0</v>
      </c>
      <c r="BI165" s="205">
        <f>IF(N165="nulová",J165,0)</f>
        <v>0</v>
      </c>
      <c r="BJ165" s="19" t="s">
        <v>88</v>
      </c>
      <c r="BK165" s="205">
        <f>ROUND(I165*H165,2)</f>
        <v>0</v>
      </c>
      <c r="BL165" s="19" t="s">
        <v>171</v>
      </c>
      <c r="BM165" s="204" t="s">
        <v>3116</v>
      </c>
    </row>
    <row r="166" spans="1:65" s="2" customFormat="1" ht="22.2" customHeight="1">
      <c r="A166" s="36"/>
      <c r="B166" s="37"/>
      <c r="C166" s="218" t="s">
        <v>310</v>
      </c>
      <c r="D166" s="218" t="s">
        <v>190</v>
      </c>
      <c r="E166" s="219" t="s">
        <v>3117</v>
      </c>
      <c r="F166" s="220" t="s">
        <v>3118</v>
      </c>
      <c r="G166" s="221" t="s">
        <v>335</v>
      </c>
      <c r="H166" s="222">
        <v>8.16</v>
      </c>
      <c r="I166" s="223"/>
      <c r="J166" s="224">
        <f>ROUND(I166*H166,2)</f>
        <v>0</v>
      </c>
      <c r="K166" s="220" t="s">
        <v>1</v>
      </c>
      <c r="L166" s="225"/>
      <c r="M166" s="226" t="s">
        <v>1</v>
      </c>
      <c r="N166" s="227" t="s">
        <v>45</v>
      </c>
      <c r="O166" s="73"/>
      <c r="P166" s="202">
        <f>O166*H166</f>
        <v>0</v>
      </c>
      <c r="Q166" s="202">
        <v>0.15</v>
      </c>
      <c r="R166" s="202">
        <f>Q166*H166</f>
        <v>1.224</v>
      </c>
      <c r="S166" s="202">
        <v>0</v>
      </c>
      <c r="T166" s="203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04" t="s">
        <v>193</v>
      </c>
      <c r="AT166" s="204" t="s">
        <v>190</v>
      </c>
      <c r="AU166" s="204" t="s">
        <v>90</v>
      </c>
      <c r="AY166" s="19" t="s">
        <v>164</v>
      </c>
      <c r="BE166" s="205">
        <f>IF(N166="základní",J166,0)</f>
        <v>0</v>
      </c>
      <c r="BF166" s="205">
        <f>IF(N166="snížená",J166,0)</f>
        <v>0</v>
      </c>
      <c r="BG166" s="205">
        <f>IF(N166="zákl. přenesená",J166,0)</f>
        <v>0</v>
      </c>
      <c r="BH166" s="205">
        <f>IF(N166="sníž. přenesená",J166,0)</f>
        <v>0</v>
      </c>
      <c r="BI166" s="205">
        <f>IF(N166="nulová",J166,0)</f>
        <v>0</v>
      </c>
      <c r="BJ166" s="19" t="s">
        <v>88</v>
      </c>
      <c r="BK166" s="205">
        <f>ROUND(I166*H166,2)</f>
        <v>0</v>
      </c>
      <c r="BL166" s="19" t="s">
        <v>171</v>
      </c>
      <c r="BM166" s="204" t="s">
        <v>3119</v>
      </c>
    </row>
    <row r="167" spans="1:65" s="2" customFormat="1" ht="19.2">
      <c r="A167" s="36"/>
      <c r="B167" s="37"/>
      <c r="C167" s="38"/>
      <c r="D167" s="208" t="s">
        <v>195</v>
      </c>
      <c r="E167" s="38"/>
      <c r="F167" s="228" t="s">
        <v>3120</v>
      </c>
      <c r="G167" s="38"/>
      <c r="H167" s="38"/>
      <c r="I167" s="229"/>
      <c r="J167" s="38"/>
      <c r="K167" s="38"/>
      <c r="L167" s="41"/>
      <c r="M167" s="230"/>
      <c r="N167" s="231"/>
      <c r="O167" s="73"/>
      <c r="P167" s="73"/>
      <c r="Q167" s="73"/>
      <c r="R167" s="73"/>
      <c r="S167" s="73"/>
      <c r="T167" s="74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195</v>
      </c>
      <c r="AU167" s="19" t="s">
        <v>90</v>
      </c>
    </row>
    <row r="168" spans="1:65" s="13" customFormat="1" ht="10.199999999999999">
      <c r="B168" s="206"/>
      <c r="C168" s="207"/>
      <c r="D168" s="208" t="s">
        <v>177</v>
      </c>
      <c r="E168" s="207"/>
      <c r="F168" s="210" t="s">
        <v>3121</v>
      </c>
      <c r="G168" s="207"/>
      <c r="H168" s="211">
        <v>8.16</v>
      </c>
      <c r="I168" s="212"/>
      <c r="J168" s="207"/>
      <c r="K168" s="207"/>
      <c r="L168" s="213"/>
      <c r="M168" s="214"/>
      <c r="N168" s="215"/>
      <c r="O168" s="215"/>
      <c r="P168" s="215"/>
      <c r="Q168" s="215"/>
      <c r="R168" s="215"/>
      <c r="S168" s="215"/>
      <c r="T168" s="216"/>
      <c r="AT168" s="217" t="s">
        <v>177</v>
      </c>
      <c r="AU168" s="217" t="s">
        <v>90</v>
      </c>
      <c r="AV168" s="13" t="s">
        <v>90</v>
      </c>
      <c r="AW168" s="13" t="s">
        <v>4</v>
      </c>
      <c r="AX168" s="13" t="s">
        <v>88</v>
      </c>
      <c r="AY168" s="217" t="s">
        <v>164</v>
      </c>
    </row>
    <row r="169" spans="1:65" s="2" customFormat="1" ht="22.2" customHeight="1">
      <c r="A169" s="36"/>
      <c r="B169" s="37"/>
      <c r="C169" s="193" t="s">
        <v>315</v>
      </c>
      <c r="D169" s="193" t="s">
        <v>166</v>
      </c>
      <c r="E169" s="194" t="s">
        <v>3122</v>
      </c>
      <c r="F169" s="195" t="s">
        <v>3123</v>
      </c>
      <c r="G169" s="196" t="s">
        <v>335</v>
      </c>
      <c r="H169" s="197">
        <v>8.4</v>
      </c>
      <c r="I169" s="198"/>
      <c r="J169" s="199">
        <f>ROUND(I169*H169,2)</f>
        <v>0</v>
      </c>
      <c r="K169" s="195" t="s">
        <v>170</v>
      </c>
      <c r="L169" s="41"/>
      <c r="M169" s="200" t="s">
        <v>1</v>
      </c>
      <c r="N169" s="201" t="s">
        <v>45</v>
      </c>
      <c r="O169" s="73"/>
      <c r="P169" s="202">
        <f>O169*H169</f>
        <v>0</v>
      </c>
      <c r="Q169" s="202">
        <v>4.3E-3</v>
      </c>
      <c r="R169" s="202">
        <f>Q169*H169</f>
        <v>3.6119999999999999E-2</v>
      </c>
      <c r="S169" s="202">
        <v>0</v>
      </c>
      <c r="T169" s="203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04" t="s">
        <v>171</v>
      </c>
      <c r="AT169" s="204" t="s">
        <v>166</v>
      </c>
      <c r="AU169" s="204" t="s">
        <v>90</v>
      </c>
      <c r="AY169" s="19" t="s">
        <v>164</v>
      </c>
      <c r="BE169" s="205">
        <f>IF(N169="základní",J169,0)</f>
        <v>0</v>
      </c>
      <c r="BF169" s="205">
        <f>IF(N169="snížená",J169,0)</f>
        <v>0</v>
      </c>
      <c r="BG169" s="205">
        <f>IF(N169="zákl. přenesená",J169,0)</f>
        <v>0</v>
      </c>
      <c r="BH169" s="205">
        <f>IF(N169="sníž. přenesená",J169,0)</f>
        <v>0</v>
      </c>
      <c r="BI169" s="205">
        <f>IF(N169="nulová",J169,0)</f>
        <v>0</v>
      </c>
      <c r="BJ169" s="19" t="s">
        <v>88</v>
      </c>
      <c r="BK169" s="205">
        <f>ROUND(I169*H169,2)</f>
        <v>0</v>
      </c>
      <c r="BL169" s="19" t="s">
        <v>171</v>
      </c>
      <c r="BM169" s="204" t="s">
        <v>3124</v>
      </c>
    </row>
    <row r="170" spans="1:65" s="13" customFormat="1" ht="10.199999999999999">
      <c r="B170" s="206"/>
      <c r="C170" s="207"/>
      <c r="D170" s="208" t="s">
        <v>177</v>
      </c>
      <c r="E170" s="209" t="s">
        <v>1</v>
      </c>
      <c r="F170" s="210" t="s">
        <v>3125</v>
      </c>
      <c r="G170" s="207"/>
      <c r="H170" s="211">
        <v>8.4</v>
      </c>
      <c r="I170" s="212"/>
      <c r="J170" s="207"/>
      <c r="K170" s="207"/>
      <c r="L170" s="213"/>
      <c r="M170" s="214"/>
      <c r="N170" s="215"/>
      <c r="O170" s="215"/>
      <c r="P170" s="215"/>
      <c r="Q170" s="215"/>
      <c r="R170" s="215"/>
      <c r="S170" s="215"/>
      <c r="T170" s="216"/>
      <c r="AT170" s="217" t="s">
        <v>177</v>
      </c>
      <c r="AU170" s="217" t="s">
        <v>90</v>
      </c>
      <c r="AV170" s="13" t="s">
        <v>90</v>
      </c>
      <c r="AW170" s="13" t="s">
        <v>36</v>
      </c>
      <c r="AX170" s="13" t="s">
        <v>88</v>
      </c>
      <c r="AY170" s="217" t="s">
        <v>164</v>
      </c>
    </row>
    <row r="171" spans="1:65" s="2" customFormat="1" ht="22.2" customHeight="1">
      <c r="A171" s="36"/>
      <c r="B171" s="37"/>
      <c r="C171" s="193" t="s">
        <v>322</v>
      </c>
      <c r="D171" s="193" t="s">
        <v>166</v>
      </c>
      <c r="E171" s="194" t="s">
        <v>3126</v>
      </c>
      <c r="F171" s="195" t="s">
        <v>3127</v>
      </c>
      <c r="G171" s="196" t="s">
        <v>335</v>
      </c>
      <c r="H171" s="197">
        <v>9.3800000000000008</v>
      </c>
      <c r="I171" s="198"/>
      <c r="J171" s="199">
        <f>ROUND(I171*H171,2)</f>
        <v>0</v>
      </c>
      <c r="K171" s="195" t="s">
        <v>170</v>
      </c>
      <c r="L171" s="41"/>
      <c r="M171" s="200" t="s">
        <v>1</v>
      </c>
      <c r="N171" s="201" t="s">
        <v>45</v>
      </c>
      <c r="O171" s="73"/>
      <c r="P171" s="202">
        <f>O171*H171</f>
        <v>0</v>
      </c>
      <c r="Q171" s="202">
        <v>1.3999999999999999E-4</v>
      </c>
      <c r="R171" s="202">
        <f>Q171*H171</f>
        <v>1.3132E-3</v>
      </c>
      <c r="S171" s="202">
        <v>0</v>
      </c>
      <c r="T171" s="203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04" t="s">
        <v>171</v>
      </c>
      <c r="AT171" s="204" t="s">
        <v>166</v>
      </c>
      <c r="AU171" s="204" t="s">
        <v>90</v>
      </c>
      <c r="AY171" s="19" t="s">
        <v>164</v>
      </c>
      <c r="BE171" s="205">
        <f>IF(N171="základní",J171,0)</f>
        <v>0</v>
      </c>
      <c r="BF171" s="205">
        <f>IF(N171="snížená",J171,0)</f>
        <v>0</v>
      </c>
      <c r="BG171" s="205">
        <f>IF(N171="zákl. přenesená",J171,0)</f>
        <v>0</v>
      </c>
      <c r="BH171" s="205">
        <f>IF(N171="sníž. přenesená",J171,0)</f>
        <v>0</v>
      </c>
      <c r="BI171" s="205">
        <f>IF(N171="nulová",J171,0)</f>
        <v>0</v>
      </c>
      <c r="BJ171" s="19" t="s">
        <v>88</v>
      </c>
      <c r="BK171" s="205">
        <f>ROUND(I171*H171,2)</f>
        <v>0</v>
      </c>
      <c r="BL171" s="19" t="s">
        <v>171</v>
      </c>
      <c r="BM171" s="204" t="s">
        <v>3128</v>
      </c>
    </row>
    <row r="172" spans="1:65" s="13" customFormat="1" ht="10.199999999999999">
      <c r="B172" s="206"/>
      <c r="C172" s="207"/>
      <c r="D172" s="208" t="s">
        <v>177</v>
      </c>
      <c r="E172" s="209" t="s">
        <v>1</v>
      </c>
      <c r="F172" s="210" t="s">
        <v>3129</v>
      </c>
      <c r="G172" s="207"/>
      <c r="H172" s="211">
        <v>9.3800000000000008</v>
      </c>
      <c r="I172" s="212"/>
      <c r="J172" s="207"/>
      <c r="K172" s="207"/>
      <c r="L172" s="213"/>
      <c r="M172" s="214"/>
      <c r="N172" s="215"/>
      <c r="O172" s="215"/>
      <c r="P172" s="215"/>
      <c r="Q172" s="215"/>
      <c r="R172" s="215"/>
      <c r="S172" s="215"/>
      <c r="T172" s="216"/>
      <c r="AT172" s="217" t="s">
        <v>177</v>
      </c>
      <c r="AU172" s="217" t="s">
        <v>90</v>
      </c>
      <c r="AV172" s="13" t="s">
        <v>90</v>
      </c>
      <c r="AW172" s="13" t="s">
        <v>36</v>
      </c>
      <c r="AX172" s="13" t="s">
        <v>88</v>
      </c>
      <c r="AY172" s="217" t="s">
        <v>164</v>
      </c>
    </row>
    <row r="173" spans="1:65" s="2" customFormat="1" ht="22.2" customHeight="1">
      <c r="A173" s="36"/>
      <c r="B173" s="37"/>
      <c r="C173" s="193" t="s">
        <v>327</v>
      </c>
      <c r="D173" s="193" t="s">
        <v>166</v>
      </c>
      <c r="E173" s="194" t="s">
        <v>3130</v>
      </c>
      <c r="F173" s="195" t="s">
        <v>3131</v>
      </c>
      <c r="G173" s="196" t="s">
        <v>335</v>
      </c>
      <c r="H173" s="197">
        <v>25.78</v>
      </c>
      <c r="I173" s="198"/>
      <c r="J173" s="199">
        <f>ROUND(I173*H173,2)</f>
        <v>0</v>
      </c>
      <c r="K173" s="195" t="s">
        <v>1</v>
      </c>
      <c r="L173" s="41"/>
      <c r="M173" s="200" t="s">
        <v>1</v>
      </c>
      <c r="N173" s="201" t="s">
        <v>45</v>
      </c>
      <c r="O173" s="73"/>
      <c r="P173" s="202">
        <f>O173*H173</f>
        <v>0</v>
      </c>
      <c r="Q173" s="202">
        <v>1.3999999999999999E-4</v>
      </c>
      <c r="R173" s="202">
        <f>Q173*H173</f>
        <v>3.6091999999999999E-3</v>
      </c>
      <c r="S173" s="202">
        <v>0</v>
      </c>
      <c r="T173" s="203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04" t="s">
        <v>171</v>
      </c>
      <c r="AT173" s="204" t="s">
        <v>166</v>
      </c>
      <c r="AU173" s="204" t="s">
        <v>90</v>
      </c>
      <c r="AY173" s="19" t="s">
        <v>164</v>
      </c>
      <c r="BE173" s="205">
        <f>IF(N173="základní",J173,0)</f>
        <v>0</v>
      </c>
      <c r="BF173" s="205">
        <f>IF(N173="snížená",J173,0)</f>
        <v>0</v>
      </c>
      <c r="BG173" s="205">
        <f>IF(N173="zákl. přenesená",J173,0)</f>
        <v>0</v>
      </c>
      <c r="BH173" s="205">
        <f>IF(N173="sníž. přenesená",J173,0)</f>
        <v>0</v>
      </c>
      <c r="BI173" s="205">
        <f>IF(N173="nulová",J173,0)</f>
        <v>0</v>
      </c>
      <c r="BJ173" s="19" t="s">
        <v>88</v>
      </c>
      <c r="BK173" s="205">
        <f>ROUND(I173*H173,2)</f>
        <v>0</v>
      </c>
      <c r="BL173" s="19" t="s">
        <v>171</v>
      </c>
      <c r="BM173" s="204" t="s">
        <v>3132</v>
      </c>
    </row>
    <row r="174" spans="1:65" s="13" customFormat="1" ht="10.199999999999999">
      <c r="B174" s="206"/>
      <c r="C174" s="207"/>
      <c r="D174" s="208" t="s">
        <v>177</v>
      </c>
      <c r="E174" s="209" t="s">
        <v>1</v>
      </c>
      <c r="F174" s="210" t="s">
        <v>3133</v>
      </c>
      <c r="G174" s="207"/>
      <c r="H174" s="211">
        <v>25.78</v>
      </c>
      <c r="I174" s="212"/>
      <c r="J174" s="207"/>
      <c r="K174" s="207"/>
      <c r="L174" s="213"/>
      <c r="M174" s="214"/>
      <c r="N174" s="215"/>
      <c r="O174" s="215"/>
      <c r="P174" s="215"/>
      <c r="Q174" s="215"/>
      <c r="R174" s="215"/>
      <c r="S174" s="215"/>
      <c r="T174" s="216"/>
      <c r="AT174" s="217" t="s">
        <v>177</v>
      </c>
      <c r="AU174" s="217" t="s">
        <v>90</v>
      </c>
      <c r="AV174" s="13" t="s">
        <v>90</v>
      </c>
      <c r="AW174" s="13" t="s">
        <v>36</v>
      </c>
      <c r="AX174" s="13" t="s">
        <v>88</v>
      </c>
      <c r="AY174" s="217" t="s">
        <v>164</v>
      </c>
    </row>
    <row r="175" spans="1:65" s="12" customFormat="1" ht="22.8" customHeight="1">
      <c r="B175" s="177"/>
      <c r="C175" s="178"/>
      <c r="D175" s="179" t="s">
        <v>79</v>
      </c>
      <c r="E175" s="191" t="s">
        <v>498</v>
      </c>
      <c r="F175" s="191" t="s">
        <v>499</v>
      </c>
      <c r="G175" s="178"/>
      <c r="H175" s="178"/>
      <c r="I175" s="181"/>
      <c r="J175" s="192">
        <f>BK175</f>
        <v>0</v>
      </c>
      <c r="K175" s="178"/>
      <c r="L175" s="183"/>
      <c r="M175" s="184"/>
      <c r="N175" s="185"/>
      <c r="O175" s="185"/>
      <c r="P175" s="186">
        <f>SUM(P176:P180)</f>
        <v>0</v>
      </c>
      <c r="Q175" s="185"/>
      <c r="R175" s="186">
        <f>SUM(R176:R180)</f>
        <v>0</v>
      </c>
      <c r="S175" s="185"/>
      <c r="T175" s="187">
        <f>SUM(T176:T180)</f>
        <v>0</v>
      </c>
      <c r="AR175" s="188" t="s">
        <v>88</v>
      </c>
      <c r="AT175" s="189" t="s">
        <v>79</v>
      </c>
      <c r="AU175" s="189" t="s">
        <v>88</v>
      </c>
      <c r="AY175" s="188" t="s">
        <v>164</v>
      </c>
      <c r="BK175" s="190">
        <f>SUM(BK176:BK180)</f>
        <v>0</v>
      </c>
    </row>
    <row r="176" spans="1:65" s="2" customFormat="1" ht="30" customHeight="1">
      <c r="A176" s="36"/>
      <c r="B176" s="37"/>
      <c r="C176" s="193" t="s">
        <v>332</v>
      </c>
      <c r="D176" s="193" t="s">
        <v>166</v>
      </c>
      <c r="E176" s="194" t="s">
        <v>3134</v>
      </c>
      <c r="F176" s="195" t="s">
        <v>3135</v>
      </c>
      <c r="G176" s="196" t="s">
        <v>186</v>
      </c>
      <c r="H176" s="197">
        <v>30.616</v>
      </c>
      <c r="I176" s="198"/>
      <c r="J176" s="199">
        <f>ROUND(I176*H176,2)</f>
        <v>0</v>
      </c>
      <c r="K176" s="195" t="s">
        <v>170</v>
      </c>
      <c r="L176" s="41"/>
      <c r="M176" s="200" t="s">
        <v>1</v>
      </c>
      <c r="N176" s="201" t="s">
        <v>45</v>
      </c>
      <c r="O176" s="73"/>
      <c r="P176" s="202">
        <f>O176*H176</f>
        <v>0</v>
      </c>
      <c r="Q176" s="202">
        <v>0</v>
      </c>
      <c r="R176" s="202">
        <f>Q176*H176</f>
        <v>0</v>
      </c>
      <c r="S176" s="202">
        <v>0</v>
      </c>
      <c r="T176" s="203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04" t="s">
        <v>171</v>
      </c>
      <c r="AT176" s="204" t="s">
        <v>166</v>
      </c>
      <c r="AU176" s="204" t="s">
        <v>90</v>
      </c>
      <c r="AY176" s="19" t="s">
        <v>164</v>
      </c>
      <c r="BE176" s="205">
        <f>IF(N176="základní",J176,0)</f>
        <v>0</v>
      </c>
      <c r="BF176" s="205">
        <f>IF(N176="snížená",J176,0)</f>
        <v>0</v>
      </c>
      <c r="BG176" s="205">
        <f>IF(N176="zákl. přenesená",J176,0)</f>
        <v>0</v>
      </c>
      <c r="BH176" s="205">
        <f>IF(N176="sníž. přenesená",J176,0)</f>
        <v>0</v>
      </c>
      <c r="BI176" s="205">
        <f>IF(N176="nulová",J176,0)</f>
        <v>0</v>
      </c>
      <c r="BJ176" s="19" t="s">
        <v>88</v>
      </c>
      <c r="BK176" s="205">
        <f>ROUND(I176*H176,2)</f>
        <v>0</v>
      </c>
      <c r="BL176" s="19" t="s">
        <v>171</v>
      </c>
      <c r="BM176" s="204" t="s">
        <v>3136</v>
      </c>
    </row>
    <row r="177" spans="1:65" s="2" customFormat="1" ht="22.2" customHeight="1">
      <c r="A177" s="36"/>
      <c r="B177" s="37"/>
      <c r="C177" s="193" t="s">
        <v>340</v>
      </c>
      <c r="D177" s="193" t="s">
        <v>166</v>
      </c>
      <c r="E177" s="194" t="s">
        <v>505</v>
      </c>
      <c r="F177" s="195" t="s">
        <v>506</v>
      </c>
      <c r="G177" s="196" t="s">
        <v>186</v>
      </c>
      <c r="H177" s="197">
        <v>30.616</v>
      </c>
      <c r="I177" s="198"/>
      <c r="J177" s="199">
        <f>ROUND(I177*H177,2)</f>
        <v>0</v>
      </c>
      <c r="K177" s="195" t="s">
        <v>1</v>
      </c>
      <c r="L177" s="41"/>
      <c r="M177" s="200" t="s">
        <v>1</v>
      </c>
      <c r="N177" s="201" t="s">
        <v>45</v>
      </c>
      <c r="O177" s="73"/>
      <c r="P177" s="202">
        <f>O177*H177</f>
        <v>0</v>
      </c>
      <c r="Q177" s="202">
        <v>0</v>
      </c>
      <c r="R177" s="202">
        <f>Q177*H177</f>
        <v>0</v>
      </c>
      <c r="S177" s="202">
        <v>0</v>
      </c>
      <c r="T177" s="203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04" t="s">
        <v>171</v>
      </c>
      <c r="AT177" s="204" t="s">
        <v>166</v>
      </c>
      <c r="AU177" s="204" t="s">
        <v>90</v>
      </c>
      <c r="AY177" s="19" t="s">
        <v>164</v>
      </c>
      <c r="BE177" s="205">
        <f>IF(N177="základní",J177,0)</f>
        <v>0</v>
      </c>
      <c r="BF177" s="205">
        <f>IF(N177="snížená",J177,0)</f>
        <v>0</v>
      </c>
      <c r="BG177" s="205">
        <f>IF(N177="zákl. přenesená",J177,0)</f>
        <v>0</v>
      </c>
      <c r="BH177" s="205">
        <f>IF(N177="sníž. přenesená",J177,0)</f>
        <v>0</v>
      </c>
      <c r="BI177" s="205">
        <f>IF(N177="nulová",J177,0)</f>
        <v>0</v>
      </c>
      <c r="BJ177" s="19" t="s">
        <v>88</v>
      </c>
      <c r="BK177" s="205">
        <f>ROUND(I177*H177,2)</f>
        <v>0</v>
      </c>
      <c r="BL177" s="19" t="s">
        <v>171</v>
      </c>
      <c r="BM177" s="204" t="s">
        <v>3137</v>
      </c>
    </row>
    <row r="178" spans="1:65" s="2" customFormat="1" ht="22.2" customHeight="1">
      <c r="A178" s="36"/>
      <c r="B178" s="37"/>
      <c r="C178" s="193" t="s">
        <v>345</v>
      </c>
      <c r="D178" s="193" t="s">
        <v>166</v>
      </c>
      <c r="E178" s="194" t="s">
        <v>509</v>
      </c>
      <c r="F178" s="195" t="s">
        <v>510</v>
      </c>
      <c r="G178" s="196" t="s">
        <v>186</v>
      </c>
      <c r="H178" s="197">
        <v>581.70399999999995</v>
      </c>
      <c r="I178" s="198"/>
      <c r="J178" s="199">
        <f>ROUND(I178*H178,2)</f>
        <v>0</v>
      </c>
      <c r="K178" s="195" t="s">
        <v>1</v>
      </c>
      <c r="L178" s="41"/>
      <c r="M178" s="200" t="s">
        <v>1</v>
      </c>
      <c r="N178" s="201" t="s">
        <v>45</v>
      </c>
      <c r="O178" s="73"/>
      <c r="P178" s="202">
        <f>O178*H178</f>
        <v>0</v>
      </c>
      <c r="Q178" s="202">
        <v>0</v>
      </c>
      <c r="R178" s="202">
        <f>Q178*H178</f>
        <v>0</v>
      </c>
      <c r="S178" s="202">
        <v>0</v>
      </c>
      <c r="T178" s="203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04" t="s">
        <v>171</v>
      </c>
      <c r="AT178" s="204" t="s">
        <v>166</v>
      </c>
      <c r="AU178" s="204" t="s">
        <v>90</v>
      </c>
      <c r="AY178" s="19" t="s">
        <v>164</v>
      </c>
      <c r="BE178" s="205">
        <f>IF(N178="základní",J178,0)</f>
        <v>0</v>
      </c>
      <c r="BF178" s="205">
        <f>IF(N178="snížená",J178,0)</f>
        <v>0</v>
      </c>
      <c r="BG178" s="205">
        <f>IF(N178="zákl. přenesená",J178,0)</f>
        <v>0</v>
      </c>
      <c r="BH178" s="205">
        <f>IF(N178="sníž. přenesená",J178,0)</f>
        <v>0</v>
      </c>
      <c r="BI178" s="205">
        <f>IF(N178="nulová",J178,0)</f>
        <v>0</v>
      </c>
      <c r="BJ178" s="19" t="s">
        <v>88</v>
      </c>
      <c r="BK178" s="205">
        <f>ROUND(I178*H178,2)</f>
        <v>0</v>
      </c>
      <c r="BL178" s="19" t="s">
        <v>171</v>
      </c>
      <c r="BM178" s="204" t="s">
        <v>3138</v>
      </c>
    </row>
    <row r="179" spans="1:65" s="13" customFormat="1" ht="10.199999999999999">
      <c r="B179" s="206"/>
      <c r="C179" s="207"/>
      <c r="D179" s="208" t="s">
        <v>177</v>
      </c>
      <c r="E179" s="209" t="s">
        <v>1</v>
      </c>
      <c r="F179" s="210" t="s">
        <v>3139</v>
      </c>
      <c r="G179" s="207"/>
      <c r="H179" s="211">
        <v>581.70399999999995</v>
      </c>
      <c r="I179" s="212"/>
      <c r="J179" s="207"/>
      <c r="K179" s="207"/>
      <c r="L179" s="213"/>
      <c r="M179" s="214"/>
      <c r="N179" s="215"/>
      <c r="O179" s="215"/>
      <c r="P179" s="215"/>
      <c r="Q179" s="215"/>
      <c r="R179" s="215"/>
      <c r="S179" s="215"/>
      <c r="T179" s="216"/>
      <c r="AT179" s="217" t="s">
        <v>177</v>
      </c>
      <c r="AU179" s="217" t="s">
        <v>90</v>
      </c>
      <c r="AV179" s="13" t="s">
        <v>90</v>
      </c>
      <c r="AW179" s="13" t="s">
        <v>36</v>
      </c>
      <c r="AX179" s="13" t="s">
        <v>88</v>
      </c>
      <c r="AY179" s="217" t="s">
        <v>164</v>
      </c>
    </row>
    <row r="180" spans="1:65" s="2" customFormat="1" ht="30" customHeight="1">
      <c r="A180" s="36"/>
      <c r="B180" s="37"/>
      <c r="C180" s="193" t="s">
        <v>351</v>
      </c>
      <c r="D180" s="193" t="s">
        <v>166</v>
      </c>
      <c r="E180" s="194" t="s">
        <v>514</v>
      </c>
      <c r="F180" s="195" t="s">
        <v>515</v>
      </c>
      <c r="G180" s="196" t="s">
        <v>186</v>
      </c>
      <c r="H180" s="197">
        <v>30.616</v>
      </c>
      <c r="I180" s="198"/>
      <c r="J180" s="199">
        <f>ROUND(I180*H180,2)</f>
        <v>0</v>
      </c>
      <c r="K180" s="195" t="s">
        <v>170</v>
      </c>
      <c r="L180" s="41"/>
      <c r="M180" s="200" t="s">
        <v>1</v>
      </c>
      <c r="N180" s="201" t="s">
        <v>45</v>
      </c>
      <c r="O180" s="73"/>
      <c r="P180" s="202">
        <f>O180*H180</f>
        <v>0</v>
      </c>
      <c r="Q180" s="202">
        <v>0</v>
      </c>
      <c r="R180" s="202">
        <f>Q180*H180</f>
        <v>0</v>
      </c>
      <c r="S180" s="202">
        <v>0</v>
      </c>
      <c r="T180" s="203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04" t="s">
        <v>171</v>
      </c>
      <c r="AT180" s="204" t="s">
        <v>166</v>
      </c>
      <c r="AU180" s="204" t="s">
        <v>90</v>
      </c>
      <c r="AY180" s="19" t="s">
        <v>164</v>
      </c>
      <c r="BE180" s="205">
        <f>IF(N180="základní",J180,0)</f>
        <v>0</v>
      </c>
      <c r="BF180" s="205">
        <f>IF(N180="snížená",J180,0)</f>
        <v>0</v>
      </c>
      <c r="BG180" s="205">
        <f>IF(N180="zákl. přenesená",J180,0)</f>
        <v>0</v>
      </c>
      <c r="BH180" s="205">
        <f>IF(N180="sníž. přenesená",J180,0)</f>
        <v>0</v>
      </c>
      <c r="BI180" s="205">
        <f>IF(N180="nulová",J180,0)</f>
        <v>0</v>
      </c>
      <c r="BJ180" s="19" t="s">
        <v>88</v>
      </c>
      <c r="BK180" s="205">
        <f>ROUND(I180*H180,2)</f>
        <v>0</v>
      </c>
      <c r="BL180" s="19" t="s">
        <v>171</v>
      </c>
      <c r="BM180" s="204" t="s">
        <v>3140</v>
      </c>
    </row>
    <row r="181" spans="1:65" s="12" customFormat="1" ht="22.8" customHeight="1">
      <c r="B181" s="177"/>
      <c r="C181" s="178"/>
      <c r="D181" s="179" t="s">
        <v>79</v>
      </c>
      <c r="E181" s="191" t="s">
        <v>527</v>
      </c>
      <c r="F181" s="191" t="s">
        <v>528</v>
      </c>
      <c r="G181" s="178"/>
      <c r="H181" s="178"/>
      <c r="I181" s="181"/>
      <c r="J181" s="192">
        <f>BK181</f>
        <v>0</v>
      </c>
      <c r="K181" s="178"/>
      <c r="L181" s="183"/>
      <c r="M181" s="184"/>
      <c r="N181" s="185"/>
      <c r="O181" s="185"/>
      <c r="P181" s="186">
        <f>P182</f>
        <v>0</v>
      </c>
      <c r="Q181" s="185"/>
      <c r="R181" s="186">
        <f>R182</f>
        <v>0</v>
      </c>
      <c r="S181" s="185"/>
      <c r="T181" s="187">
        <f>T182</f>
        <v>0</v>
      </c>
      <c r="AR181" s="188" t="s">
        <v>88</v>
      </c>
      <c r="AT181" s="189" t="s">
        <v>79</v>
      </c>
      <c r="AU181" s="189" t="s">
        <v>88</v>
      </c>
      <c r="AY181" s="188" t="s">
        <v>164</v>
      </c>
      <c r="BK181" s="190">
        <f>BK182</f>
        <v>0</v>
      </c>
    </row>
    <row r="182" spans="1:65" s="2" customFormat="1" ht="22.2" customHeight="1">
      <c r="A182" s="36"/>
      <c r="B182" s="37"/>
      <c r="C182" s="193" t="s">
        <v>360</v>
      </c>
      <c r="D182" s="193" t="s">
        <v>166</v>
      </c>
      <c r="E182" s="194" t="s">
        <v>3141</v>
      </c>
      <c r="F182" s="195" t="s">
        <v>3142</v>
      </c>
      <c r="G182" s="196" t="s">
        <v>186</v>
      </c>
      <c r="H182" s="197">
        <v>48.231999999999999</v>
      </c>
      <c r="I182" s="198"/>
      <c r="J182" s="199">
        <f>ROUND(I182*H182,2)</f>
        <v>0</v>
      </c>
      <c r="K182" s="195" t="s">
        <v>170</v>
      </c>
      <c r="L182" s="41"/>
      <c r="M182" s="281" t="s">
        <v>1</v>
      </c>
      <c r="N182" s="282" t="s">
        <v>45</v>
      </c>
      <c r="O182" s="283"/>
      <c r="P182" s="284">
        <f>O182*H182</f>
        <v>0</v>
      </c>
      <c r="Q182" s="284">
        <v>0</v>
      </c>
      <c r="R182" s="284">
        <f>Q182*H182</f>
        <v>0</v>
      </c>
      <c r="S182" s="284">
        <v>0</v>
      </c>
      <c r="T182" s="285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04" t="s">
        <v>171</v>
      </c>
      <c r="AT182" s="204" t="s">
        <v>166</v>
      </c>
      <c r="AU182" s="204" t="s">
        <v>90</v>
      </c>
      <c r="AY182" s="19" t="s">
        <v>164</v>
      </c>
      <c r="BE182" s="205">
        <f>IF(N182="základní",J182,0)</f>
        <v>0</v>
      </c>
      <c r="BF182" s="205">
        <f>IF(N182="snížená",J182,0)</f>
        <v>0</v>
      </c>
      <c r="BG182" s="205">
        <f>IF(N182="zákl. přenesená",J182,0)</f>
        <v>0</v>
      </c>
      <c r="BH182" s="205">
        <f>IF(N182="sníž. přenesená",J182,0)</f>
        <v>0</v>
      </c>
      <c r="BI182" s="205">
        <f>IF(N182="nulová",J182,0)</f>
        <v>0</v>
      </c>
      <c r="BJ182" s="19" t="s">
        <v>88</v>
      </c>
      <c r="BK182" s="205">
        <f>ROUND(I182*H182,2)</f>
        <v>0</v>
      </c>
      <c r="BL182" s="19" t="s">
        <v>171</v>
      </c>
      <c r="BM182" s="204" t="s">
        <v>3143</v>
      </c>
    </row>
    <row r="183" spans="1:65" s="2" customFormat="1" ht="6.9" customHeight="1">
      <c r="A183" s="36"/>
      <c r="B183" s="56"/>
      <c r="C183" s="57"/>
      <c r="D183" s="57"/>
      <c r="E183" s="57"/>
      <c r="F183" s="57"/>
      <c r="G183" s="57"/>
      <c r="H183" s="57"/>
      <c r="I183" s="57"/>
      <c r="J183" s="57"/>
      <c r="K183" s="57"/>
      <c r="L183" s="41"/>
      <c r="M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</row>
  </sheetData>
  <sheetProtection algorithmName="SHA-512" hashValue="n5qJJRKpJt+6nOjgv0RJu+fzskvwaOtX/ndjB5HdhVvuipiPZRgdrI1SXr9JqSpBmlBA5sB6107/MgHlVX/8cw==" saltValue="McGLY2kgoPeEYlfpLFF5rCsh4vBaQcRZpUPnXJq/rTspHmQsEYE+5+txrAnH9okf3UicuOvAVhdM1EmcN4a/dw==" spinCount="100000" sheet="1" objects="1" scenarios="1" formatColumns="0" formatRows="0" autoFilter="0"/>
  <autoFilter ref="C124:K182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1" fitToHeight="100" orientation="portrait" blackAndWhite="1" r:id="rId1"/>
  <headerFooter>
    <oddFooter>&amp;CStrana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1"/>
  <sheetViews>
    <sheetView showGridLines="0" view="pageBreakPreview" zoomScale="80" zoomScaleNormal="100" zoomScaleSheetLayoutView="80" workbookViewId="0"/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54.42578125" style="1" customWidth="1"/>
    <col min="7" max="7" width="8" style="1" customWidth="1"/>
    <col min="8" max="8" width="15" style="1" customWidth="1"/>
    <col min="9" max="9" width="16.85546875" style="1" customWidth="1"/>
    <col min="10" max="11" width="23.85546875" style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AT2" s="19" t="s">
        <v>127</v>
      </c>
    </row>
    <row r="3" spans="1:46" s="1" customFormat="1" ht="6.9" customHeight="1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2"/>
      <c r="AT3" s="19" t="s">
        <v>90</v>
      </c>
    </row>
    <row r="4" spans="1:46" s="1" customFormat="1" ht="24.9" customHeight="1">
      <c r="B4" s="22"/>
      <c r="D4" s="119" t="s">
        <v>131</v>
      </c>
      <c r="L4" s="22"/>
      <c r="M4" s="120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21" t="s">
        <v>16</v>
      </c>
      <c r="L6" s="22"/>
    </row>
    <row r="7" spans="1:46" s="1" customFormat="1" ht="27" customHeight="1">
      <c r="B7" s="22"/>
      <c r="E7" s="331" t="str">
        <f>'Rekapitulace stavby'!K6</f>
        <v>Rekonstrukce stávajících garáží v suterénních, přízemních a dvorních prostorech objektů Vinohradská</v>
      </c>
      <c r="F7" s="332"/>
      <c r="G7" s="332"/>
      <c r="H7" s="332"/>
      <c r="L7" s="22"/>
    </row>
    <row r="8" spans="1:46" s="2" customFormat="1" ht="12" customHeight="1">
      <c r="A8" s="36"/>
      <c r="B8" s="41"/>
      <c r="C8" s="36"/>
      <c r="D8" s="121" t="s">
        <v>132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5.6" customHeight="1">
      <c r="A9" s="36"/>
      <c r="B9" s="41"/>
      <c r="C9" s="36"/>
      <c r="D9" s="36"/>
      <c r="E9" s="333" t="s">
        <v>3144</v>
      </c>
      <c r="F9" s="334"/>
      <c r="G9" s="334"/>
      <c r="H9" s="334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0.199999999999999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21" t="s">
        <v>18</v>
      </c>
      <c r="E11" s="36"/>
      <c r="F11" s="112" t="s">
        <v>1</v>
      </c>
      <c r="G11" s="36"/>
      <c r="H11" s="36"/>
      <c r="I11" s="121" t="s">
        <v>19</v>
      </c>
      <c r="J11" s="112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21" t="s">
        <v>20</v>
      </c>
      <c r="E12" s="36"/>
      <c r="F12" s="112" t="s">
        <v>21</v>
      </c>
      <c r="G12" s="36"/>
      <c r="H12" s="36"/>
      <c r="I12" s="121" t="s">
        <v>22</v>
      </c>
      <c r="J12" s="122" t="str">
        <f>'Rekapitulace stavby'!AN8</f>
        <v>15. 4. 2022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21" t="s">
        <v>24</v>
      </c>
      <c r="E14" s="36"/>
      <c r="F14" s="36"/>
      <c r="G14" s="36"/>
      <c r="H14" s="36"/>
      <c r="I14" s="121" t="s">
        <v>25</v>
      </c>
      <c r="J14" s="112" t="s">
        <v>26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2" t="s">
        <v>27</v>
      </c>
      <c r="F15" s="36"/>
      <c r="G15" s="36"/>
      <c r="H15" s="36"/>
      <c r="I15" s="121" t="s">
        <v>28</v>
      </c>
      <c r="J15" s="112" t="s">
        <v>29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21" t="s">
        <v>30</v>
      </c>
      <c r="E17" s="36"/>
      <c r="F17" s="36"/>
      <c r="G17" s="36"/>
      <c r="H17" s="36"/>
      <c r="I17" s="121" t="s">
        <v>25</v>
      </c>
      <c r="J17" s="32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35" t="str">
        <f>'Rekapitulace stavby'!E14</f>
        <v>Vyplň údaj</v>
      </c>
      <c r="F18" s="336"/>
      <c r="G18" s="336"/>
      <c r="H18" s="336"/>
      <c r="I18" s="121" t="s">
        <v>28</v>
      </c>
      <c r="J18" s="32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21" t="s">
        <v>32</v>
      </c>
      <c r="E20" s="36"/>
      <c r="F20" s="36"/>
      <c r="G20" s="36"/>
      <c r="H20" s="36"/>
      <c r="I20" s="121" t="s">
        <v>25</v>
      </c>
      <c r="J20" s="112" t="s">
        <v>33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2" t="s">
        <v>34</v>
      </c>
      <c r="F21" s="36"/>
      <c r="G21" s="36"/>
      <c r="H21" s="36"/>
      <c r="I21" s="121" t="s">
        <v>28</v>
      </c>
      <c r="J21" s="112" t="s">
        <v>35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21" t="s">
        <v>37</v>
      </c>
      <c r="E23" s="36"/>
      <c r="F23" s="36"/>
      <c r="G23" s="36"/>
      <c r="H23" s="36"/>
      <c r="I23" s="121" t="s">
        <v>25</v>
      </c>
      <c r="J23" s="112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2" t="str">
        <f>IF('Rekapitulace stavby'!E20="","",'Rekapitulace stavby'!E20)</f>
        <v xml:space="preserve"> </v>
      </c>
      <c r="F24" s="36"/>
      <c r="G24" s="36"/>
      <c r="H24" s="36"/>
      <c r="I24" s="121" t="s">
        <v>28</v>
      </c>
      <c r="J24" s="112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21" t="s">
        <v>39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60" customHeight="1">
      <c r="A27" s="123"/>
      <c r="B27" s="124"/>
      <c r="C27" s="123"/>
      <c r="D27" s="123"/>
      <c r="E27" s="337" t="s">
        <v>134</v>
      </c>
      <c r="F27" s="337"/>
      <c r="G27" s="337"/>
      <c r="H27" s="337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pans="1:31" s="2" customFormat="1" ht="6.9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>
      <c r="A29" s="36"/>
      <c r="B29" s="41"/>
      <c r="C29" s="36"/>
      <c r="D29" s="126"/>
      <c r="E29" s="126"/>
      <c r="F29" s="126"/>
      <c r="G29" s="126"/>
      <c r="H29" s="126"/>
      <c r="I29" s="126"/>
      <c r="J29" s="126"/>
      <c r="K29" s="126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7" t="s">
        <v>40</v>
      </c>
      <c r="E30" s="36"/>
      <c r="F30" s="36"/>
      <c r="G30" s="36"/>
      <c r="H30" s="36"/>
      <c r="I30" s="36"/>
      <c r="J30" s="128">
        <f>ROUND(J118,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26"/>
      <c r="E31" s="126"/>
      <c r="F31" s="126"/>
      <c r="G31" s="126"/>
      <c r="H31" s="126"/>
      <c r="I31" s="126"/>
      <c r="J31" s="126"/>
      <c r="K31" s="12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>
      <c r="A32" s="36"/>
      <c r="B32" s="41"/>
      <c r="C32" s="36"/>
      <c r="D32" s="36"/>
      <c r="E32" s="36"/>
      <c r="F32" s="129" t="s">
        <v>42</v>
      </c>
      <c r="G32" s="36"/>
      <c r="H32" s="36"/>
      <c r="I32" s="129" t="s">
        <v>41</v>
      </c>
      <c r="J32" s="129" t="s">
        <v>43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>
      <c r="A33" s="36"/>
      <c r="B33" s="41"/>
      <c r="C33" s="36"/>
      <c r="D33" s="130" t="s">
        <v>44</v>
      </c>
      <c r="E33" s="121" t="s">
        <v>45</v>
      </c>
      <c r="F33" s="131">
        <f>ROUND((SUM(BE118:BE140)),  2)</f>
        <v>0</v>
      </c>
      <c r="G33" s="36"/>
      <c r="H33" s="36"/>
      <c r="I33" s="132">
        <v>0.21</v>
      </c>
      <c r="J33" s="131">
        <f>ROUND(((SUM(BE118:BE140))*I33),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121" t="s">
        <v>46</v>
      </c>
      <c r="F34" s="131">
        <f>ROUND((SUM(BF118:BF140)),  2)</f>
        <v>0</v>
      </c>
      <c r="G34" s="36"/>
      <c r="H34" s="36"/>
      <c r="I34" s="132">
        <v>0.15</v>
      </c>
      <c r="J34" s="131">
        <f>ROUND(((SUM(BF118:BF140))*I34),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>
      <c r="A35" s="36"/>
      <c r="B35" s="41"/>
      <c r="C35" s="36"/>
      <c r="D35" s="36"/>
      <c r="E35" s="121" t="s">
        <v>47</v>
      </c>
      <c r="F35" s="131">
        <f>ROUND((SUM(BG118:BG140)),  2)</f>
        <v>0</v>
      </c>
      <c r="G35" s="36"/>
      <c r="H35" s="36"/>
      <c r="I35" s="132">
        <v>0.21</v>
      </c>
      <c r="J35" s="131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>
      <c r="A36" s="36"/>
      <c r="B36" s="41"/>
      <c r="C36" s="36"/>
      <c r="D36" s="36"/>
      <c r="E36" s="121" t="s">
        <v>48</v>
      </c>
      <c r="F36" s="131">
        <f>ROUND((SUM(BH118:BH140)),  2)</f>
        <v>0</v>
      </c>
      <c r="G36" s="36"/>
      <c r="H36" s="36"/>
      <c r="I36" s="132">
        <v>0.15</v>
      </c>
      <c r="J36" s="131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21" t="s">
        <v>49</v>
      </c>
      <c r="F37" s="131">
        <f>ROUND((SUM(BI118:BI140)),  2)</f>
        <v>0</v>
      </c>
      <c r="G37" s="36"/>
      <c r="H37" s="36"/>
      <c r="I37" s="132">
        <v>0</v>
      </c>
      <c r="J37" s="131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33"/>
      <c r="D39" s="134" t="s">
        <v>50</v>
      </c>
      <c r="E39" s="135"/>
      <c r="F39" s="135"/>
      <c r="G39" s="136" t="s">
        <v>51</v>
      </c>
      <c r="H39" s="137" t="s">
        <v>52</v>
      </c>
      <c r="I39" s="135"/>
      <c r="J39" s="138">
        <f>SUM(J30:J37)</f>
        <v>0</v>
      </c>
      <c r="K39" s="139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1" customFormat="1" ht="14.4" customHeight="1">
      <c r="B41" s="22"/>
      <c r="L41" s="22"/>
    </row>
    <row r="42" spans="1:31" s="1" customFormat="1" ht="14.4" customHeight="1">
      <c r="B42" s="22"/>
      <c r="L42" s="22"/>
    </row>
    <row r="43" spans="1:31" s="1" customFormat="1" ht="14.4" customHeight="1">
      <c r="B43" s="22"/>
      <c r="L43" s="22"/>
    </row>
    <row r="44" spans="1:31" s="1" customFormat="1" ht="14.4" customHeight="1">
      <c r="B44" s="22"/>
      <c r="L44" s="22"/>
    </row>
    <row r="45" spans="1:31" s="1" customFormat="1" ht="14.4" customHeight="1">
      <c r="B45" s="22"/>
      <c r="L45" s="22"/>
    </row>
    <row r="46" spans="1:31" s="1" customFormat="1" ht="14.4" customHeight="1">
      <c r="B46" s="22"/>
      <c r="L46" s="22"/>
    </row>
    <row r="47" spans="1:31" s="1" customFormat="1" ht="14.4" customHeight="1">
      <c r="B47" s="22"/>
      <c r="L47" s="22"/>
    </row>
    <row r="48" spans="1:31" s="1" customFormat="1" ht="14.4" customHeight="1">
      <c r="B48" s="22"/>
      <c r="L48" s="22"/>
    </row>
    <row r="49" spans="1:31" s="1" customFormat="1" ht="14.4" customHeight="1">
      <c r="B49" s="22"/>
      <c r="L49" s="22"/>
    </row>
    <row r="50" spans="1:31" s="2" customFormat="1" ht="14.4" customHeight="1">
      <c r="B50" s="53"/>
      <c r="D50" s="140" t="s">
        <v>53</v>
      </c>
      <c r="E50" s="141"/>
      <c r="F50" s="141"/>
      <c r="G50" s="140" t="s">
        <v>54</v>
      </c>
      <c r="H50" s="141"/>
      <c r="I50" s="141"/>
      <c r="J50" s="141"/>
      <c r="K50" s="141"/>
      <c r="L50" s="53"/>
    </row>
    <row r="51" spans="1:31" ht="10.199999999999999">
      <c r="B51" s="22"/>
      <c r="L51" s="22"/>
    </row>
    <row r="52" spans="1:31" ht="10.199999999999999">
      <c r="B52" s="22"/>
      <c r="L52" s="22"/>
    </row>
    <row r="53" spans="1:31" ht="10.199999999999999">
      <c r="B53" s="22"/>
      <c r="L53" s="22"/>
    </row>
    <row r="54" spans="1:31" ht="10.199999999999999">
      <c r="B54" s="22"/>
      <c r="L54" s="22"/>
    </row>
    <row r="55" spans="1:31" ht="10.199999999999999">
      <c r="B55" s="22"/>
      <c r="L55" s="22"/>
    </row>
    <row r="56" spans="1:31" ht="10.199999999999999">
      <c r="B56" s="22"/>
      <c r="L56" s="22"/>
    </row>
    <row r="57" spans="1:31" ht="10.199999999999999">
      <c r="B57" s="22"/>
      <c r="L57" s="22"/>
    </row>
    <row r="58" spans="1:31" ht="10.199999999999999">
      <c r="B58" s="22"/>
      <c r="L58" s="22"/>
    </row>
    <row r="59" spans="1:31" ht="10.199999999999999">
      <c r="B59" s="22"/>
      <c r="L59" s="22"/>
    </row>
    <row r="60" spans="1:31" ht="10.199999999999999">
      <c r="B60" s="22"/>
      <c r="L60" s="22"/>
    </row>
    <row r="61" spans="1:31" s="2" customFormat="1" ht="13.2">
      <c r="A61" s="36"/>
      <c r="B61" s="41"/>
      <c r="C61" s="36"/>
      <c r="D61" s="142" t="s">
        <v>55</v>
      </c>
      <c r="E61" s="143"/>
      <c r="F61" s="144" t="s">
        <v>56</v>
      </c>
      <c r="G61" s="142" t="s">
        <v>55</v>
      </c>
      <c r="H61" s="143"/>
      <c r="I61" s="143"/>
      <c r="J61" s="145" t="s">
        <v>56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0.199999999999999">
      <c r="B62" s="22"/>
      <c r="L62" s="22"/>
    </row>
    <row r="63" spans="1:31" ht="10.199999999999999">
      <c r="B63" s="22"/>
      <c r="L63" s="22"/>
    </row>
    <row r="64" spans="1:31" ht="10.199999999999999">
      <c r="B64" s="22"/>
      <c r="L64" s="22"/>
    </row>
    <row r="65" spans="1:31" s="2" customFormat="1" ht="13.2">
      <c r="A65" s="36"/>
      <c r="B65" s="41"/>
      <c r="C65" s="36"/>
      <c r="D65" s="140" t="s">
        <v>57</v>
      </c>
      <c r="E65" s="146"/>
      <c r="F65" s="146"/>
      <c r="G65" s="140" t="s">
        <v>58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0.199999999999999">
      <c r="B66" s="22"/>
      <c r="L66" s="22"/>
    </row>
    <row r="67" spans="1:31" ht="10.199999999999999">
      <c r="B67" s="22"/>
      <c r="L67" s="22"/>
    </row>
    <row r="68" spans="1:31" ht="10.199999999999999">
      <c r="B68" s="22"/>
      <c r="L68" s="22"/>
    </row>
    <row r="69" spans="1:31" ht="10.199999999999999">
      <c r="B69" s="22"/>
      <c r="L69" s="22"/>
    </row>
    <row r="70" spans="1:31" ht="10.199999999999999">
      <c r="B70" s="22"/>
      <c r="L70" s="22"/>
    </row>
    <row r="71" spans="1:31" ht="10.199999999999999">
      <c r="B71" s="22"/>
      <c r="L71" s="22"/>
    </row>
    <row r="72" spans="1:31" ht="10.199999999999999">
      <c r="B72" s="22"/>
      <c r="L72" s="22"/>
    </row>
    <row r="73" spans="1:31" ht="10.199999999999999">
      <c r="B73" s="22"/>
      <c r="L73" s="22"/>
    </row>
    <row r="74" spans="1:31" ht="10.199999999999999">
      <c r="B74" s="22"/>
      <c r="L74" s="22"/>
    </row>
    <row r="75" spans="1:31" ht="10.199999999999999">
      <c r="B75" s="22"/>
      <c r="L75" s="22"/>
    </row>
    <row r="76" spans="1:31" s="2" customFormat="1" ht="13.2">
      <c r="A76" s="36"/>
      <c r="B76" s="41"/>
      <c r="C76" s="36"/>
      <c r="D76" s="142" t="s">
        <v>55</v>
      </c>
      <c r="E76" s="143"/>
      <c r="F76" s="144" t="s">
        <v>56</v>
      </c>
      <c r="G76" s="142" t="s">
        <v>55</v>
      </c>
      <c r="H76" s="143"/>
      <c r="I76" s="143"/>
      <c r="J76" s="145" t="s">
        <v>56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" customHeight="1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47" s="2" customFormat="1" ht="6.9" customHeight="1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47" s="2" customFormat="1" ht="24.9" customHeight="1">
      <c r="A82" s="36"/>
      <c r="B82" s="37"/>
      <c r="C82" s="25" t="s">
        <v>135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47" s="2" customFormat="1" ht="6.9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47" s="2" customFormat="1" ht="12" customHeight="1">
      <c r="A84" s="36"/>
      <c r="B84" s="37"/>
      <c r="C84" s="31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47" s="2" customFormat="1" ht="27" customHeight="1">
      <c r="A85" s="36"/>
      <c r="B85" s="37"/>
      <c r="C85" s="38"/>
      <c r="D85" s="38"/>
      <c r="E85" s="338" t="str">
        <f>E7</f>
        <v>Rekonstrukce stávajících garáží v suterénních, přízemních a dvorních prostorech objektů Vinohradská</v>
      </c>
      <c r="F85" s="339"/>
      <c r="G85" s="339"/>
      <c r="H85" s="339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47" s="2" customFormat="1" ht="12" customHeight="1">
      <c r="A86" s="36"/>
      <c r="B86" s="37"/>
      <c r="C86" s="31" t="s">
        <v>132</v>
      </c>
      <c r="D86" s="38"/>
      <c r="E86" s="38"/>
      <c r="F86" s="38"/>
      <c r="G86" s="38"/>
      <c r="H86" s="38"/>
      <c r="I86" s="38"/>
      <c r="J86" s="38"/>
      <c r="K86" s="38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47" s="2" customFormat="1" ht="15.6" customHeight="1">
      <c r="A87" s="36"/>
      <c r="B87" s="37"/>
      <c r="C87" s="38"/>
      <c r="D87" s="38"/>
      <c r="E87" s="291" t="str">
        <f>E9</f>
        <v>D.1.5.01 - Parkovací systém</v>
      </c>
      <c r="F87" s="340"/>
      <c r="G87" s="340"/>
      <c r="H87" s="340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47" s="2" customFormat="1" ht="6.9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47" s="2" customFormat="1" ht="12" customHeight="1">
      <c r="A89" s="36"/>
      <c r="B89" s="37"/>
      <c r="C89" s="31" t="s">
        <v>20</v>
      </c>
      <c r="D89" s="38"/>
      <c r="E89" s="38"/>
      <c r="F89" s="29" t="str">
        <f>F12</f>
        <v>Vinohradská 114/1756, 116/1755, Praha3</v>
      </c>
      <c r="G89" s="38"/>
      <c r="H89" s="38"/>
      <c r="I89" s="31" t="s">
        <v>22</v>
      </c>
      <c r="J89" s="68" t="str">
        <f>IF(J12="","",J12)</f>
        <v>15. 4. 2022</v>
      </c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47" s="2" customFormat="1" ht="6.9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47" s="2" customFormat="1" ht="40.799999999999997" customHeight="1">
      <c r="A91" s="36"/>
      <c r="B91" s="37"/>
      <c r="C91" s="31" t="s">
        <v>24</v>
      </c>
      <c r="D91" s="38"/>
      <c r="E91" s="38"/>
      <c r="F91" s="29" t="str">
        <f>E15</f>
        <v>Městská část Praha 3, Havlíčkovo nám.9/700, Praha3</v>
      </c>
      <c r="G91" s="38"/>
      <c r="H91" s="38"/>
      <c r="I91" s="31" t="s">
        <v>32</v>
      </c>
      <c r="J91" s="34" t="str">
        <f>E21</f>
        <v>Contractis, s.r.o., Moulíkova 3286/1b, Praha 5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47" s="2" customFormat="1" ht="15.6" customHeight="1">
      <c r="A92" s="36"/>
      <c r="B92" s="37"/>
      <c r="C92" s="31" t="s">
        <v>30</v>
      </c>
      <c r="D92" s="38"/>
      <c r="E92" s="38"/>
      <c r="F92" s="29" t="str">
        <f>IF(E18="","",E18)</f>
        <v>Vyplň údaj</v>
      </c>
      <c r="G92" s="38"/>
      <c r="H92" s="38"/>
      <c r="I92" s="31" t="s">
        <v>37</v>
      </c>
      <c r="J92" s="34" t="str">
        <f>E24</f>
        <v xml:space="preserve"> </v>
      </c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47" s="2" customFormat="1" ht="10.35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47" s="2" customFormat="1" ht="29.25" customHeight="1">
      <c r="A94" s="36"/>
      <c r="B94" s="37"/>
      <c r="C94" s="151" t="s">
        <v>136</v>
      </c>
      <c r="D94" s="152"/>
      <c r="E94" s="152"/>
      <c r="F94" s="152"/>
      <c r="G94" s="152"/>
      <c r="H94" s="152"/>
      <c r="I94" s="152"/>
      <c r="J94" s="153" t="s">
        <v>137</v>
      </c>
      <c r="K94" s="152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47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47" s="2" customFormat="1" ht="22.8" customHeight="1">
      <c r="A96" s="36"/>
      <c r="B96" s="37"/>
      <c r="C96" s="154" t="s">
        <v>138</v>
      </c>
      <c r="D96" s="38"/>
      <c r="E96" s="38"/>
      <c r="F96" s="38"/>
      <c r="G96" s="38"/>
      <c r="H96" s="38"/>
      <c r="I96" s="38"/>
      <c r="J96" s="86">
        <f>J118</f>
        <v>0</v>
      </c>
      <c r="K96" s="38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9" t="s">
        <v>139</v>
      </c>
    </row>
    <row r="97" spans="1:31" s="9" customFormat="1" ht="24.9" customHeight="1">
      <c r="B97" s="155"/>
      <c r="C97" s="156"/>
      <c r="D97" s="157" t="s">
        <v>140</v>
      </c>
      <c r="E97" s="158"/>
      <c r="F97" s="158"/>
      <c r="G97" s="158"/>
      <c r="H97" s="158"/>
      <c r="I97" s="158"/>
      <c r="J97" s="159">
        <f>J119</f>
        <v>0</v>
      </c>
      <c r="K97" s="156"/>
      <c r="L97" s="160"/>
    </row>
    <row r="98" spans="1:31" s="10" customFormat="1" ht="19.95" customHeight="1">
      <c r="B98" s="161"/>
      <c r="C98" s="106"/>
      <c r="D98" s="162" t="s">
        <v>3145</v>
      </c>
      <c r="E98" s="163"/>
      <c r="F98" s="163"/>
      <c r="G98" s="163"/>
      <c r="H98" s="163"/>
      <c r="I98" s="163"/>
      <c r="J98" s="164">
        <f>J120</f>
        <v>0</v>
      </c>
      <c r="K98" s="106"/>
      <c r="L98" s="165"/>
    </row>
    <row r="99" spans="1:31" s="2" customFormat="1" ht="21.75" customHeight="1">
      <c r="A99" s="36"/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53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31" s="2" customFormat="1" ht="6.9" customHeight="1">
      <c r="A100" s="36"/>
      <c r="B100" s="56"/>
      <c r="C100" s="57"/>
      <c r="D100" s="57"/>
      <c r="E100" s="57"/>
      <c r="F100" s="57"/>
      <c r="G100" s="57"/>
      <c r="H100" s="57"/>
      <c r="I100" s="57"/>
      <c r="J100" s="57"/>
      <c r="K100" s="57"/>
      <c r="L100" s="53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4" spans="1:31" s="2" customFormat="1" ht="6.9" customHeight="1">
      <c r="A104" s="36"/>
      <c r="B104" s="58"/>
      <c r="C104" s="59"/>
      <c r="D104" s="59"/>
      <c r="E104" s="59"/>
      <c r="F104" s="59"/>
      <c r="G104" s="59"/>
      <c r="H104" s="59"/>
      <c r="I104" s="59"/>
      <c r="J104" s="59"/>
      <c r="K104" s="59"/>
      <c r="L104" s="53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pans="1:31" s="2" customFormat="1" ht="24.9" customHeight="1">
      <c r="A105" s="36"/>
      <c r="B105" s="37"/>
      <c r="C105" s="25" t="s">
        <v>149</v>
      </c>
      <c r="D105" s="38"/>
      <c r="E105" s="38"/>
      <c r="F105" s="38"/>
      <c r="G105" s="38"/>
      <c r="H105" s="38"/>
      <c r="I105" s="38"/>
      <c r="J105" s="38"/>
      <c r="K105" s="38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pans="1:31" s="2" customFormat="1" ht="6.9" customHeight="1">
      <c r="A106" s="36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pans="1:31" s="2" customFormat="1" ht="12" customHeight="1">
      <c r="A107" s="36"/>
      <c r="B107" s="37"/>
      <c r="C107" s="31" t="s">
        <v>16</v>
      </c>
      <c r="D107" s="38"/>
      <c r="E107" s="38"/>
      <c r="F107" s="38"/>
      <c r="G107" s="38"/>
      <c r="H107" s="38"/>
      <c r="I107" s="38"/>
      <c r="J107" s="38"/>
      <c r="K107" s="38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31" s="2" customFormat="1" ht="27" customHeight="1">
      <c r="A108" s="36"/>
      <c r="B108" s="37"/>
      <c r="C108" s="38"/>
      <c r="D108" s="38"/>
      <c r="E108" s="338" t="str">
        <f>E7</f>
        <v>Rekonstrukce stávajících garáží v suterénních, přízemních a dvorních prostorech objektů Vinohradská</v>
      </c>
      <c r="F108" s="339"/>
      <c r="G108" s="339"/>
      <c r="H108" s="339"/>
      <c r="I108" s="38"/>
      <c r="J108" s="38"/>
      <c r="K108" s="38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31" s="2" customFormat="1" ht="12" customHeight="1">
      <c r="A109" s="36"/>
      <c r="B109" s="37"/>
      <c r="C109" s="31" t="s">
        <v>132</v>
      </c>
      <c r="D109" s="38"/>
      <c r="E109" s="38"/>
      <c r="F109" s="38"/>
      <c r="G109" s="38"/>
      <c r="H109" s="38"/>
      <c r="I109" s="38"/>
      <c r="J109" s="38"/>
      <c r="K109" s="38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31" s="2" customFormat="1" ht="15.6" customHeight="1">
      <c r="A110" s="36"/>
      <c r="B110" s="37"/>
      <c r="C110" s="38"/>
      <c r="D110" s="38"/>
      <c r="E110" s="291" t="str">
        <f>E9</f>
        <v>D.1.5.01 - Parkovací systém</v>
      </c>
      <c r="F110" s="340"/>
      <c r="G110" s="340"/>
      <c r="H110" s="340"/>
      <c r="I110" s="38"/>
      <c r="J110" s="38"/>
      <c r="K110" s="38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31" s="2" customFormat="1" ht="6.9" customHeight="1">
      <c r="A111" s="3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31" s="2" customFormat="1" ht="12" customHeight="1">
      <c r="A112" s="36"/>
      <c r="B112" s="37"/>
      <c r="C112" s="31" t="s">
        <v>20</v>
      </c>
      <c r="D112" s="38"/>
      <c r="E112" s="38"/>
      <c r="F112" s="29" t="str">
        <f>F12</f>
        <v>Vinohradská 114/1756, 116/1755, Praha3</v>
      </c>
      <c r="G112" s="38"/>
      <c r="H112" s="38"/>
      <c r="I112" s="31" t="s">
        <v>22</v>
      </c>
      <c r="J112" s="68" t="str">
        <f>IF(J12="","",J12)</f>
        <v>15. 4. 2022</v>
      </c>
      <c r="K112" s="38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65" s="2" customFormat="1" ht="6.9" customHeight="1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65" s="2" customFormat="1" ht="40.799999999999997" customHeight="1">
      <c r="A114" s="36"/>
      <c r="B114" s="37"/>
      <c r="C114" s="31" t="s">
        <v>24</v>
      </c>
      <c r="D114" s="38"/>
      <c r="E114" s="38"/>
      <c r="F114" s="29" t="str">
        <f>E15</f>
        <v>Městská část Praha 3, Havlíčkovo nám.9/700, Praha3</v>
      </c>
      <c r="G114" s="38"/>
      <c r="H114" s="38"/>
      <c r="I114" s="31" t="s">
        <v>32</v>
      </c>
      <c r="J114" s="34" t="str">
        <f>E21</f>
        <v>Contractis, s.r.o., Moulíkova 3286/1b, Praha 5</v>
      </c>
      <c r="K114" s="38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65" s="2" customFormat="1" ht="15.6" customHeight="1">
      <c r="A115" s="36"/>
      <c r="B115" s="37"/>
      <c r="C115" s="31" t="s">
        <v>30</v>
      </c>
      <c r="D115" s="38"/>
      <c r="E115" s="38"/>
      <c r="F115" s="29" t="str">
        <f>IF(E18="","",E18)</f>
        <v>Vyplň údaj</v>
      </c>
      <c r="G115" s="38"/>
      <c r="H115" s="38"/>
      <c r="I115" s="31" t="s">
        <v>37</v>
      </c>
      <c r="J115" s="34" t="str">
        <f>E24</f>
        <v xml:space="preserve"> </v>
      </c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10.35" customHeight="1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11" customFormat="1" ht="29.25" customHeight="1">
      <c r="A117" s="166"/>
      <c r="B117" s="167"/>
      <c r="C117" s="168" t="s">
        <v>150</v>
      </c>
      <c r="D117" s="169" t="s">
        <v>65</v>
      </c>
      <c r="E117" s="169" t="s">
        <v>61</v>
      </c>
      <c r="F117" s="169" t="s">
        <v>62</v>
      </c>
      <c r="G117" s="169" t="s">
        <v>151</v>
      </c>
      <c r="H117" s="169" t="s">
        <v>152</v>
      </c>
      <c r="I117" s="169" t="s">
        <v>153</v>
      </c>
      <c r="J117" s="169" t="s">
        <v>137</v>
      </c>
      <c r="K117" s="170" t="s">
        <v>154</v>
      </c>
      <c r="L117" s="171"/>
      <c r="M117" s="77" t="s">
        <v>1</v>
      </c>
      <c r="N117" s="78" t="s">
        <v>44</v>
      </c>
      <c r="O117" s="78" t="s">
        <v>155</v>
      </c>
      <c r="P117" s="78" t="s">
        <v>156</v>
      </c>
      <c r="Q117" s="78" t="s">
        <v>157</v>
      </c>
      <c r="R117" s="78" t="s">
        <v>158</v>
      </c>
      <c r="S117" s="78" t="s">
        <v>159</v>
      </c>
      <c r="T117" s="79" t="s">
        <v>160</v>
      </c>
      <c r="U117" s="166"/>
      <c r="V117" s="166"/>
      <c r="W117" s="166"/>
      <c r="X117" s="166"/>
      <c r="Y117" s="166"/>
      <c r="Z117" s="166"/>
      <c r="AA117" s="166"/>
      <c r="AB117" s="166"/>
      <c r="AC117" s="166"/>
      <c r="AD117" s="166"/>
      <c r="AE117" s="166"/>
    </row>
    <row r="118" spans="1:65" s="2" customFormat="1" ht="22.8" customHeight="1">
      <c r="A118" s="36"/>
      <c r="B118" s="37"/>
      <c r="C118" s="84" t="s">
        <v>161</v>
      </c>
      <c r="D118" s="38"/>
      <c r="E118" s="38"/>
      <c r="F118" s="38"/>
      <c r="G118" s="38"/>
      <c r="H118" s="38"/>
      <c r="I118" s="38"/>
      <c r="J118" s="172">
        <f>BK118</f>
        <v>0</v>
      </c>
      <c r="K118" s="38"/>
      <c r="L118" s="41"/>
      <c r="M118" s="80"/>
      <c r="N118" s="173"/>
      <c r="O118" s="81"/>
      <c r="P118" s="174">
        <f>P119</f>
        <v>0</v>
      </c>
      <c r="Q118" s="81"/>
      <c r="R118" s="174">
        <f>R119</f>
        <v>8.7099000000000011</v>
      </c>
      <c r="S118" s="81"/>
      <c r="T118" s="175">
        <f>T119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79</v>
      </c>
      <c r="AU118" s="19" t="s">
        <v>139</v>
      </c>
      <c r="BK118" s="176">
        <f>BK119</f>
        <v>0</v>
      </c>
    </row>
    <row r="119" spans="1:65" s="12" customFormat="1" ht="25.95" customHeight="1">
      <c r="B119" s="177"/>
      <c r="C119" s="178"/>
      <c r="D119" s="179" t="s">
        <v>79</v>
      </c>
      <c r="E119" s="180" t="s">
        <v>162</v>
      </c>
      <c r="F119" s="180" t="s">
        <v>163</v>
      </c>
      <c r="G119" s="178"/>
      <c r="H119" s="178"/>
      <c r="I119" s="181"/>
      <c r="J119" s="182">
        <f>BK119</f>
        <v>0</v>
      </c>
      <c r="K119" s="178"/>
      <c r="L119" s="183"/>
      <c r="M119" s="184"/>
      <c r="N119" s="185"/>
      <c r="O119" s="185"/>
      <c r="P119" s="186">
        <f>P120</f>
        <v>0</v>
      </c>
      <c r="Q119" s="185"/>
      <c r="R119" s="186">
        <f>R120</f>
        <v>8.7099000000000011</v>
      </c>
      <c r="S119" s="185"/>
      <c r="T119" s="187">
        <f>T120</f>
        <v>0</v>
      </c>
      <c r="AR119" s="188" t="s">
        <v>88</v>
      </c>
      <c r="AT119" s="189" t="s">
        <v>79</v>
      </c>
      <c r="AU119" s="189" t="s">
        <v>80</v>
      </c>
      <c r="AY119" s="188" t="s">
        <v>164</v>
      </c>
      <c r="BK119" s="190">
        <f>BK120</f>
        <v>0</v>
      </c>
    </row>
    <row r="120" spans="1:65" s="12" customFormat="1" ht="22.8" customHeight="1">
      <c r="B120" s="177"/>
      <c r="C120" s="178"/>
      <c r="D120" s="179" t="s">
        <v>79</v>
      </c>
      <c r="E120" s="191" t="s">
        <v>3146</v>
      </c>
      <c r="F120" s="191" t="s">
        <v>126</v>
      </c>
      <c r="G120" s="178"/>
      <c r="H120" s="178"/>
      <c r="I120" s="181"/>
      <c r="J120" s="192">
        <f>BK120</f>
        <v>0</v>
      </c>
      <c r="K120" s="178"/>
      <c r="L120" s="183"/>
      <c r="M120" s="184"/>
      <c r="N120" s="185"/>
      <c r="O120" s="185"/>
      <c r="P120" s="186">
        <f>SUM(P121:P140)</f>
        <v>0</v>
      </c>
      <c r="Q120" s="185"/>
      <c r="R120" s="186">
        <f>SUM(R121:R140)</f>
        <v>8.7099000000000011</v>
      </c>
      <c r="S120" s="185"/>
      <c r="T120" s="187">
        <f>SUM(T121:T140)</f>
        <v>0</v>
      </c>
      <c r="AR120" s="188" t="s">
        <v>88</v>
      </c>
      <c r="AT120" s="189" t="s">
        <v>79</v>
      </c>
      <c r="AU120" s="189" t="s">
        <v>88</v>
      </c>
      <c r="AY120" s="188" t="s">
        <v>164</v>
      </c>
      <c r="BK120" s="190">
        <f>SUM(BK121:BK140)</f>
        <v>0</v>
      </c>
    </row>
    <row r="121" spans="1:65" s="2" customFormat="1" ht="14.4" customHeight="1">
      <c r="A121" s="36"/>
      <c r="B121" s="37"/>
      <c r="C121" s="193" t="s">
        <v>88</v>
      </c>
      <c r="D121" s="193" t="s">
        <v>166</v>
      </c>
      <c r="E121" s="194" t="s">
        <v>3147</v>
      </c>
      <c r="F121" s="195" t="s">
        <v>3148</v>
      </c>
      <c r="G121" s="196" t="s">
        <v>579</v>
      </c>
      <c r="H121" s="197">
        <v>1</v>
      </c>
      <c r="I121" s="198"/>
      <c r="J121" s="199">
        <f t="shared" ref="J121:J140" si="0">ROUND(I121*H121,2)</f>
        <v>0</v>
      </c>
      <c r="K121" s="195" t="s">
        <v>1</v>
      </c>
      <c r="L121" s="41"/>
      <c r="M121" s="200" t="s">
        <v>1</v>
      </c>
      <c r="N121" s="201" t="s">
        <v>45</v>
      </c>
      <c r="O121" s="73"/>
      <c r="P121" s="202">
        <f t="shared" ref="P121:P140" si="1">O121*H121</f>
        <v>0</v>
      </c>
      <c r="Q121" s="202">
        <v>0.29032999999999998</v>
      </c>
      <c r="R121" s="202">
        <f t="shared" ref="R121:R140" si="2">Q121*H121</f>
        <v>0.29032999999999998</v>
      </c>
      <c r="S121" s="202">
        <v>0</v>
      </c>
      <c r="T121" s="203">
        <f t="shared" ref="T121:T140" si="3"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204" t="s">
        <v>171</v>
      </c>
      <c r="AT121" s="204" t="s">
        <v>166</v>
      </c>
      <c r="AU121" s="204" t="s">
        <v>90</v>
      </c>
      <c r="AY121" s="19" t="s">
        <v>164</v>
      </c>
      <c r="BE121" s="205">
        <f t="shared" ref="BE121:BE140" si="4">IF(N121="základní",J121,0)</f>
        <v>0</v>
      </c>
      <c r="BF121" s="205">
        <f t="shared" ref="BF121:BF140" si="5">IF(N121="snížená",J121,0)</f>
        <v>0</v>
      </c>
      <c r="BG121" s="205">
        <f t="shared" ref="BG121:BG140" si="6">IF(N121="zákl. přenesená",J121,0)</f>
        <v>0</v>
      </c>
      <c r="BH121" s="205">
        <f t="shared" ref="BH121:BH140" si="7">IF(N121="sníž. přenesená",J121,0)</f>
        <v>0</v>
      </c>
      <c r="BI121" s="205">
        <f t="shared" ref="BI121:BI140" si="8">IF(N121="nulová",J121,0)</f>
        <v>0</v>
      </c>
      <c r="BJ121" s="19" t="s">
        <v>88</v>
      </c>
      <c r="BK121" s="205">
        <f t="shared" ref="BK121:BK140" si="9">ROUND(I121*H121,2)</f>
        <v>0</v>
      </c>
      <c r="BL121" s="19" t="s">
        <v>171</v>
      </c>
      <c r="BM121" s="204" t="s">
        <v>3149</v>
      </c>
    </row>
    <row r="122" spans="1:65" s="2" customFormat="1" ht="14.4" customHeight="1">
      <c r="A122" s="36"/>
      <c r="B122" s="37"/>
      <c r="C122" s="193" t="s">
        <v>90</v>
      </c>
      <c r="D122" s="193" t="s">
        <v>166</v>
      </c>
      <c r="E122" s="194" t="s">
        <v>3150</v>
      </c>
      <c r="F122" s="195" t="s">
        <v>3151</v>
      </c>
      <c r="G122" s="196" t="s">
        <v>325</v>
      </c>
      <c r="H122" s="197">
        <v>1</v>
      </c>
      <c r="I122" s="198"/>
      <c r="J122" s="199">
        <f t="shared" si="0"/>
        <v>0</v>
      </c>
      <c r="K122" s="195" t="s">
        <v>1</v>
      </c>
      <c r="L122" s="41"/>
      <c r="M122" s="200" t="s">
        <v>1</v>
      </c>
      <c r="N122" s="201" t="s">
        <v>45</v>
      </c>
      <c r="O122" s="73"/>
      <c r="P122" s="202">
        <f t="shared" si="1"/>
        <v>0</v>
      </c>
      <c r="Q122" s="202">
        <v>0.29032999999999998</v>
      </c>
      <c r="R122" s="202">
        <f t="shared" si="2"/>
        <v>0.29032999999999998</v>
      </c>
      <c r="S122" s="202">
        <v>0</v>
      </c>
      <c r="T122" s="203">
        <f t="shared" si="3"/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204" t="s">
        <v>171</v>
      </c>
      <c r="AT122" s="204" t="s">
        <v>166</v>
      </c>
      <c r="AU122" s="204" t="s">
        <v>90</v>
      </c>
      <c r="AY122" s="19" t="s">
        <v>164</v>
      </c>
      <c r="BE122" s="205">
        <f t="shared" si="4"/>
        <v>0</v>
      </c>
      <c r="BF122" s="205">
        <f t="shared" si="5"/>
        <v>0</v>
      </c>
      <c r="BG122" s="205">
        <f t="shared" si="6"/>
        <v>0</v>
      </c>
      <c r="BH122" s="205">
        <f t="shared" si="7"/>
        <v>0</v>
      </c>
      <c r="BI122" s="205">
        <f t="shared" si="8"/>
        <v>0</v>
      </c>
      <c r="BJ122" s="19" t="s">
        <v>88</v>
      </c>
      <c r="BK122" s="205">
        <f t="shared" si="9"/>
        <v>0</v>
      </c>
      <c r="BL122" s="19" t="s">
        <v>171</v>
      </c>
      <c r="BM122" s="204" t="s">
        <v>3152</v>
      </c>
    </row>
    <row r="123" spans="1:65" s="2" customFormat="1" ht="14.4" customHeight="1">
      <c r="A123" s="36"/>
      <c r="B123" s="37"/>
      <c r="C123" s="193" t="s">
        <v>179</v>
      </c>
      <c r="D123" s="193" t="s">
        <v>166</v>
      </c>
      <c r="E123" s="194" t="s">
        <v>3153</v>
      </c>
      <c r="F123" s="195" t="s">
        <v>3154</v>
      </c>
      <c r="G123" s="196" t="s">
        <v>325</v>
      </c>
      <c r="H123" s="197">
        <v>1</v>
      </c>
      <c r="I123" s="198"/>
      <c r="J123" s="199">
        <f t="shared" si="0"/>
        <v>0</v>
      </c>
      <c r="K123" s="195" t="s">
        <v>1</v>
      </c>
      <c r="L123" s="41"/>
      <c r="M123" s="200" t="s">
        <v>1</v>
      </c>
      <c r="N123" s="201" t="s">
        <v>45</v>
      </c>
      <c r="O123" s="73"/>
      <c r="P123" s="202">
        <f t="shared" si="1"/>
        <v>0</v>
      </c>
      <c r="Q123" s="202">
        <v>0.29032999999999998</v>
      </c>
      <c r="R123" s="202">
        <f t="shared" si="2"/>
        <v>0.29032999999999998</v>
      </c>
      <c r="S123" s="202">
        <v>0</v>
      </c>
      <c r="T123" s="203">
        <f t="shared" si="3"/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04" t="s">
        <v>171</v>
      </c>
      <c r="AT123" s="204" t="s">
        <v>166</v>
      </c>
      <c r="AU123" s="204" t="s">
        <v>90</v>
      </c>
      <c r="AY123" s="19" t="s">
        <v>164</v>
      </c>
      <c r="BE123" s="205">
        <f t="shared" si="4"/>
        <v>0</v>
      </c>
      <c r="BF123" s="205">
        <f t="shared" si="5"/>
        <v>0</v>
      </c>
      <c r="BG123" s="205">
        <f t="shared" si="6"/>
        <v>0</v>
      </c>
      <c r="BH123" s="205">
        <f t="shared" si="7"/>
        <v>0</v>
      </c>
      <c r="BI123" s="205">
        <f t="shared" si="8"/>
        <v>0</v>
      </c>
      <c r="BJ123" s="19" t="s">
        <v>88</v>
      </c>
      <c r="BK123" s="205">
        <f t="shared" si="9"/>
        <v>0</v>
      </c>
      <c r="BL123" s="19" t="s">
        <v>171</v>
      </c>
      <c r="BM123" s="204" t="s">
        <v>3155</v>
      </c>
    </row>
    <row r="124" spans="1:65" s="2" customFormat="1" ht="34.799999999999997" customHeight="1">
      <c r="A124" s="36"/>
      <c r="B124" s="37"/>
      <c r="C124" s="193" t="s">
        <v>171</v>
      </c>
      <c r="D124" s="193" t="s">
        <v>166</v>
      </c>
      <c r="E124" s="194" t="s">
        <v>3156</v>
      </c>
      <c r="F124" s="195" t="s">
        <v>3157</v>
      </c>
      <c r="G124" s="196" t="s">
        <v>325</v>
      </c>
      <c r="H124" s="197">
        <v>2</v>
      </c>
      <c r="I124" s="198"/>
      <c r="J124" s="199">
        <f t="shared" si="0"/>
        <v>0</v>
      </c>
      <c r="K124" s="195" t="s">
        <v>1</v>
      </c>
      <c r="L124" s="41"/>
      <c r="M124" s="200" t="s">
        <v>1</v>
      </c>
      <c r="N124" s="201" t="s">
        <v>45</v>
      </c>
      <c r="O124" s="73"/>
      <c r="P124" s="202">
        <f t="shared" si="1"/>
        <v>0</v>
      </c>
      <c r="Q124" s="202">
        <v>0.29032999999999998</v>
      </c>
      <c r="R124" s="202">
        <f t="shared" si="2"/>
        <v>0.58065999999999995</v>
      </c>
      <c r="S124" s="202">
        <v>0</v>
      </c>
      <c r="T124" s="203">
        <f t="shared" si="3"/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04" t="s">
        <v>171</v>
      </c>
      <c r="AT124" s="204" t="s">
        <v>166</v>
      </c>
      <c r="AU124" s="204" t="s">
        <v>90</v>
      </c>
      <c r="AY124" s="19" t="s">
        <v>164</v>
      </c>
      <c r="BE124" s="205">
        <f t="shared" si="4"/>
        <v>0</v>
      </c>
      <c r="BF124" s="205">
        <f t="shared" si="5"/>
        <v>0</v>
      </c>
      <c r="BG124" s="205">
        <f t="shared" si="6"/>
        <v>0</v>
      </c>
      <c r="BH124" s="205">
        <f t="shared" si="7"/>
        <v>0</v>
      </c>
      <c r="BI124" s="205">
        <f t="shared" si="8"/>
        <v>0</v>
      </c>
      <c r="BJ124" s="19" t="s">
        <v>88</v>
      </c>
      <c r="BK124" s="205">
        <f t="shared" si="9"/>
        <v>0</v>
      </c>
      <c r="BL124" s="19" t="s">
        <v>171</v>
      </c>
      <c r="BM124" s="204" t="s">
        <v>3158</v>
      </c>
    </row>
    <row r="125" spans="1:65" s="2" customFormat="1" ht="14.4" customHeight="1">
      <c r="A125" s="36"/>
      <c r="B125" s="37"/>
      <c r="C125" s="193" t="s">
        <v>189</v>
      </c>
      <c r="D125" s="193" t="s">
        <v>166</v>
      </c>
      <c r="E125" s="194" t="s">
        <v>3159</v>
      </c>
      <c r="F125" s="195" t="s">
        <v>3160</v>
      </c>
      <c r="G125" s="196" t="s">
        <v>325</v>
      </c>
      <c r="H125" s="197">
        <v>2</v>
      </c>
      <c r="I125" s="198"/>
      <c r="J125" s="199">
        <f t="shared" si="0"/>
        <v>0</v>
      </c>
      <c r="K125" s="195" t="s">
        <v>1</v>
      </c>
      <c r="L125" s="41"/>
      <c r="M125" s="200" t="s">
        <v>1</v>
      </c>
      <c r="N125" s="201" t="s">
        <v>45</v>
      </c>
      <c r="O125" s="73"/>
      <c r="P125" s="202">
        <f t="shared" si="1"/>
        <v>0</v>
      </c>
      <c r="Q125" s="202">
        <v>0.29032999999999998</v>
      </c>
      <c r="R125" s="202">
        <f t="shared" si="2"/>
        <v>0.58065999999999995</v>
      </c>
      <c r="S125" s="202">
        <v>0</v>
      </c>
      <c r="T125" s="203">
        <f t="shared" si="3"/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04" t="s">
        <v>171</v>
      </c>
      <c r="AT125" s="204" t="s">
        <v>166</v>
      </c>
      <c r="AU125" s="204" t="s">
        <v>90</v>
      </c>
      <c r="AY125" s="19" t="s">
        <v>164</v>
      </c>
      <c r="BE125" s="205">
        <f t="shared" si="4"/>
        <v>0</v>
      </c>
      <c r="BF125" s="205">
        <f t="shared" si="5"/>
        <v>0</v>
      </c>
      <c r="BG125" s="205">
        <f t="shared" si="6"/>
        <v>0</v>
      </c>
      <c r="BH125" s="205">
        <f t="shared" si="7"/>
        <v>0</v>
      </c>
      <c r="BI125" s="205">
        <f t="shared" si="8"/>
        <v>0</v>
      </c>
      <c r="BJ125" s="19" t="s">
        <v>88</v>
      </c>
      <c r="BK125" s="205">
        <f t="shared" si="9"/>
        <v>0</v>
      </c>
      <c r="BL125" s="19" t="s">
        <v>171</v>
      </c>
      <c r="BM125" s="204" t="s">
        <v>3161</v>
      </c>
    </row>
    <row r="126" spans="1:65" s="2" customFormat="1" ht="14.4" customHeight="1">
      <c r="A126" s="36"/>
      <c r="B126" s="37"/>
      <c r="C126" s="193" t="s">
        <v>198</v>
      </c>
      <c r="D126" s="193" t="s">
        <v>166</v>
      </c>
      <c r="E126" s="194" t="s">
        <v>3162</v>
      </c>
      <c r="F126" s="195" t="s">
        <v>3163</v>
      </c>
      <c r="G126" s="196" t="s">
        <v>325</v>
      </c>
      <c r="H126" s="197">
        <v>2</v>
      </c>
      <c r="I126" s="198"/>
      <c r="J126" s="199">
        <f t="shared" si="0"/>
        <v>0</v>
      </c>
      <c r="K126" s="195" t="s">
        <v>1</v>
      </c>
      <c r="L126" s="41"/>
      <c r="M126" s="200" t="s">
        <v>1</v>
      </c>
      <c r="N126" s="201" t="s">
        <v>45</v>
      </c>
      <c r="O126" s="73"/>
      <c r="P126" s="202">
        <f t="shared" si="1"/>
        <v>0</v>
      </c>
      <c r="Q126" s="202">
        <v>0.29032999999999998</v>
      </c>
      <c r="R126" s="202">
        <f t="shared" si="2"/>
        <v>0.58065999999999995</v>
      </c>
      <c r="S126" s="202">
        <v>0</v>
      </c>
      <c r="T126" s="203">
        <f t="shared" si="3"/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04" t="s">
        <v>171</v>
      </c>
      <c r="AT126" s="204" t="s">
        <v>166</v>
      </c>
      <c r="AU126" s="204" t="s">
        <v>90</v>
      </c>
      <c r="AY126" s="19" t="s">
        <v>164</v>
      </c>
      <c r="BE126" s="205">
        <f t="shared" si="4"/>
        <v>0</v>
      </c>
      <c r="BF126" s="205">
        <f t="shared" si="5"/>
        <v>0</v>
      </c>
      <c r="BG126" s="205">
        <f t="shared" si="6"/>
        <v>0</v>
      </c>
      <c r="BH126" s="205">
        <f t="shared" si="7"/>
        <v>0</v>
      </c>
      <c r="BI126" s="205">
        <f t="shared" si="8"/>
        <v>0</v>
      </c>
      <c r="BJ126" s="19" t="s">
        <v>88</v>
      </c>
      <c r="BK126" s="205">
        <f t="shared" si="9"/>
        <v>0</v>
      </c>
      <c r="BL126" s="19" t="s">
        <v>171</v>
      </c>
      <c r="BM126" s="204" t="s">
        <v>3164</v>
      </c>
    </row>
    <row r="127" spans="1:65" s="2" customFormat="1" ht="19.8" customHeight="1">
      <c r="A127" s="36"/>
      <c r="B127" s="37"/>
      <c r="C127" s="193" t="s">
        <v>207</v>
      </c>
      <c r="D127" s="193" t="s">
        <v>166</v>
      </c>
      <c r="E127" s="194" t="s">
        <v>3165</v>
      </c>
      <c r="F127" s="195" t="s">
        <v>3166</v>
      </c>
      <c r="G127" s="196" t="s">
        <v>325</v>
      </c>
      <c r="H127" s="197">
        <v>2</v>
      </c>
      <c r="I127" s="198"/>
      <c r="J127" s="199">
        <f t="shared" si="0"/>
        <v>0</v>
      </c>
      <c r="K127" s="195" t="s">
        <v>1</v>
      </c>
      <c r="L127" s="41"/>
      <c r="M127" s="200" t="s">
        <v>1</v>
      </c>
      <c r="N127" s="201" t="s">
        <v>45</v>
      </c>
      <c r="O127" s="73"/>
      <c r="P127" s="202">
        <f t="shared" si="1"/>
        <v>0</v>
      </c>
      <c r="Q127" s="202">
        <v>0.29032999999999998</v>
      </c>
      <c r="R127" s="202">
        <f t="shared" si="2"/>
        <v>0.58065999999999995</v>
      </c>
      <c r="S127" s="202">
        <v>0</v>
      </c>
      <c r="T127" s="203">
        <f t="shared" si="3"/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04" t="s">
        <v>171</v>
      </c>
      <c r="AT127" s="204" t="s">
        <v>166</v>
      </c>
      <c r="AU127" s="204" t="s">
        <v>90</v>
      </c>
      <c r="AY127" s="19" t="s">
        <v>164</v>
      </c>
      <c r="BE127" s="205">
        <f t="shared" si="4"/>
        <v>0</v>
      </c>
      <c r="BF127" s="205">
        <f t="shared" si="5"/>
        <v>0</v>
      </c>
      <c r="BG127" s="205">
        <f t="shared" si="6"/>
        <v>0</v>
      </c>
      <c r="BH127" s="205">
        <f t="shared" si="7"/>
        <v>0</v>
      </c>
      <c r="BI127" s="205">
        <f t="shared" si="8"/>
        <v>0</v>
      </c>
      <c r="BJ127" s="19" t="s">
        <v>88</v>
      </c>
      <c r="BK127" s="205">
        <f t="shared" si="9"/>
        <v>0</v>
      </c>
      <c r="BL127" s="19" t="s">
        <v>171</v>
      </c>
      <c r="BM127" s="204" t="s">
        <v>3167</v>
      </c>
    </row>
    <row r="128" spans="1:65" s="2" customFormat="1" ht="22.2" customHeight="1">
      <c r="A128" s="36"/>
      <c r="B128" s="37"/>
      <c r="C128" s="193" t="s">
        <v>193</v>
      </c>
      <c r="D128" s="193" t="s">
        <v>166</v>
      </c>
      <c r="E128" s="194" t="s">
        <v>3168</v>
      </c>
      <c r="F128" s="195" t="s">
        <v>3169</v>
      </c>
      <c r="G128" s="196" t="s">
        <v>325</v>
      </c>
      <c r="H128" s="197">
        <v>4</v>
      </c>
      <c r="I128" s="198"/>
      <c r="J128" s="199">
        <f t="shared" si="0"/>
        <v>0</v>
      </c>
      <c r="K128" s="195" t="s">
        <v>1</v>
      </c>
      <c r="L128" s="41"/>
      <c r="M128" s="200" t="s">
        <v>1</v>
      </c>
      <c r="N128" s="201" t="s">
        <v>45</v>
      </c>
      <c r="O128" s="73"/>
      <c r="P128" s="202">
        <f t="shared" si="1"/>
        <v>0</v>
      </c>
      <c r="Q128" s="202">
        <v>0.29032999999999998</v>
      </c>
      <c r="R128" s="202">
        <f t="shared" si="2"/>
        <v>1.1613199999999999</v>
      </c>
      <c r="S128" s="202">
        <v>0</v>
      </c>
      <c r="T128" s="203">
        <f t="shared" si="3"/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04" t="s">
        <v>171</v>
      </c>
      <c r="AT128" s="204" t="s">
        <v>166</v>
      </c>
      <c r="AU128" s="204" t="s">
        <v>90</v>
      </c>
      <c r="AY128" s="19" t="s">
        <v>164</v>
      </c>
      <c r="BE128" s="205">
        <f t="shared" si="4"/>
        <v>0</v>
      </c>
      <c r="BF128" s="205">
        <f t="shared" si="5"/>
        <v>0</v>
      </c>
      <c r="BG128" s="205">
        <f t="shared" si="6"/>
        <v>0</v>
      </c>
      <c r="BH128" s="205">
        <f t="shared" si="7"/>
        <v>0</v>
      </c>
      <c r="BI128" s="205">
        <f t="shared" si="8"/>
        <v>0</v>
      </c>
      <c r="BJ128" s="19" t="s">
        <v>88</v>
      </c>
      <c r="BK128" s="205">
        <f t="shared" si="9"/>
        <v>0</v>
      </c>
      <c r="BL128" s="19" t="s">
        <v>171</v>
      </c>
      <c r="BM128" s="204" t="s">
        <v>3170</v>
      </c>
    </row>
    <row r="129" spans="1:65" s="2" customFormat="1" ht="14.4" customHeight="1">
      <c r="A129" s="36"/>
      <c r="B129" s="37"/>
      <c r="C129" s="193" t="s">
        <v>219</v>
      </c>
      <c r="D129" s="193" t="s">
        <v>166</v>
      </c>
      <c r="E129" s="194" t="s">
        <v>3171</v>
      </c>
      <c r="F129" s="195" t="s">
        <v>3172</v>
      </c>
      <c r="G129" s="196" t="s">
        <v>325</v>
      </c>
      <c r="H129" s="197">
        <v>4</v>
      </c>
      <c r="I129" s="198"/>
      <c r="J129" s="199">
        <f t="shared" si="0"/>
        <v>0</v>
      </c>
      <c r="K129" s="195" t="s">
        <v>1</v>
      </c>
      <c r="L129" s="41"/>
      <c r="M129" s="200" t="s">
        <v>1</v>
      </c>
      <c r="N129" s="201" t="s">
        <v>45</v>
      </c>
      <c r="O129" s="73"/>
      <c r="P129" s="202">
        <f t="shared" si="1"/>
        <v>0</v>
      </c>
      <c r="Q129" s="202">
        <v>0.29032999999999998</v>
      </c>
      <c r="R129" s="202">
        <f t="shared" si="2"/>
        <v>1.1613199999999999</v>
      </c>
      <c r="S129" s="202">
        <v>0</v>
      </c>
      <c r="T129" s="203">
        <f t="shared" si="3"/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04" t="s">
        <v>171</v>
      </c>
      <c r="AT129" s="204" t="s">
        <v>166</v>
      </c>
      <c r="AU129" s="204" t="s">
        <v>90</v>
      </c>
      <c r="AY129" s="19" t="s">
        <v>164</v>
      </c>
      <c r="BE129" s="205">
        <f t="shared" si="4"/>
        <v>0</v>
      </c>
      <c r="BF129" s="205">
        <f t="shared" si="5"/>
        <v>0</v>
      </c>
      <c r="BG129" s="205">
        <f t="shared" si="6"/>
        <v>0</v>
      </c>
      <c r="BH129" s="205">
        <f t="shared" si="7"/>
        <v>0</v>
      </c>
      <c r="BI129" s="205">
        <f t="shared" si="8"/>
        <v>0</v>
      </c>
      <c r="BJ129" s="19" t="s">
        <v>88</v>
      </c>
      <c r="BK129" s="205">
        <f t="shared" si="9"/>
        <v>0</v>
      </c>
      <c r="BL129" s="19" t="s">
        <v>171</v>
      </c>
      <c r="BM129" s="204" t="s">
        <v>3173</v>
      </c>
    </row>
    <row r="130" spans="1:65" s="2" customFormat="1" ht="19.8" customHeight="1">
      <c r="A130" s="36"/>
      <c r="B130" s="37"/>
      <c r="C130" s="193" t="s">
        <v>226</v>
      </c>
      <c r="D130" s="193" t="s">
        <v>166</v>
      </c>
      <c r="E130" s="194" t="s">
        <v>3174</v>
      </c>
      <c r="F130" s="195" t="s">
        <v>3175</v>
      </c>
      <c r="G130" s="196" t="s">
        <v>325</v>
      </c>
      <c r="H130" s="197">
        <v>1</v>
      </c>
      <c r="I130" s="198"/>
      <c r="J130" s="199">
        <f t="shared" si="0"/>
        <v>0</v>
      </c>
      <c r="K130" s="195" t="s">
        <v>1</v>
      </c>
      <c r="L130" s="41"/>
      <c r="M130" s="200" t="s">
        <v>1</v>
      </c>
      <c r="N130" s="201" t="s">
        <v>45</v>
      </c>
      <c r="O130" s="73"/>
      <c r="P130" s="202">
        <f t="shared" si="1"/>
        <v>0</v>
      </c>
      <c r="Q130" s="202">
        <v>0.29032999999999998</v>
      </c>
      <c r="R130" s="202">
        <f t="shared" si="2"/>
        <v>0.29032999999999998</v>
      </c>
      <c r="S130" s="202">
        <v>0</v>
      </c>
      <c r="T130" s="203">
        <f t="shared" si="3"/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04" t="s">
        <v>171</v>
      </c>
      <c r="AT130" s="204" t="s">
        <v>166</v>
      </c>
      <c r="AU130" s="204" t="s">
        <v>90</v>
      </c>
      <c r="AY130" s="19" t="s">
        <v>164</v>
      </c>
      <c r="BE130" s="205">
        <f t="shared" si="4"/>
        <v>0</v>
      </c>
      <c r="BF130" s="205">
        <f t="shared" si="5"/>
        <v>0</v>
      </c>
      <c r="BG130" s="205">
        <f t="shared" si="6"/>
        <v>0</v>
      </c>
      <c r="BH130" s="205">
        <f t="shared" si="7"/>
        <v>0</v>
      </c>
      <c r="BI130" s="205">
        <f t="shared" si="8"/>
        <v>0</v>
      </c>
      <c r="BJ130" s="19" t="s">
        <v>88</v>
      </c>
      <c r="BK130" s="205">
        <f t="shared" si="9"/>
        <v>0</v>
      </c>
      <c r="BL130" s="19" t="s">
        <v>171</v>
      </c>
      <c r="BM130" s="204" t="s">
        <v>3176</v>
      </c>
    </row>
    <row r="131" spans="1:65" s="2" customFormat="1" ht="14.4" customHeight="1">
      <c r="A131" s="36"/>
      <c r="B131" s="37"/>
      <c r="C131" s="193" t="s">
        <v>240</v>
      </c>
      <c r="D131" s="193" t="s">
        <v>166</v>
      </c>
      <c r="E131" s="194" t="s">
        <v>3177</v>
      </c>
      <c r="F131" s="195" t="s">
        <v>3178</v>
      </c>
      <c r="G131" s="196" t="s">
        <v>325</v>
      </c>
      <c r="H131" s="197">
        <v>1</v>
      </c>
      <c r="I131" s="198"/>
      <c r="J131" s="199">
        <f t="shared" si="0"/>
        <v>0</v>
      </c>
      <c r="K131" s="195" t="s">
        <v>1</v>
      </c>
      <c r="L131" s="41"/>
      <c r="M131" s="200" t="s">
        <v>1</v>
      </c>
      <c r="N131" s="201" t="s">
        <v>45</v>
      </c>
      <c r="O131" s="73"/>
      <c r="P131" s="202">
        <f t="shared" si="1"/>
        <v>0</v>
      </c>
      <c r="Q131" s="202">
        <v>0.29032999999999998</v>
      </c>
      <c r="R131" s="202">
        <f t="shared" si="2"/>
        <v>0.29032999999999998</v>
      </c>
      <c r="S131" s="202">
        <v>0</v>
      </c>
      <c r="T131" s="203">
        <f t="shared" si="3"/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04" t="s">
        <v>171</v>
      </c>
      <c r="AT131" s="204" t="s">
        <v>166</v>
      </c>
      <c r="AU131" s="204" t="s">
        <v>90</v>
      </c>
      <c r="AY131" s="19" t="s">
        <v>164</v>
      </c>
      <c r="BE131" s="205">
        <f t="shared" si="4"/>
        <v>0</v>
      </c>
      <c r="BF131" s="205">
        <f t="shared" si="5"/>
        <v>0</v>
      </c>
      <c r="BG131" s="205">
        <f t="shared" si="6"/>
        <v>0</v>
      </c>
      <c r="BH131" s="205">
        <f t="shared" si="7"/>
        <v>0</v>
      </c>
      <c r="BI131" s="205">
        <f t="shared" si="8"/>
        <v>0</v>
      </c>
      <c r="BJ131" s="19" t="s">
        <v>88</v>
      </c>
      <c r="BK131" s="205">
        <f t="shared" si="9"/>
        <v>0</v>
      </c>
      <c r="BL131" s="19" t="s">
        <v>171</v>
      </c>
      <c r="BM131" s="204" t="s">
        <v>3179</v>
      </c>
    </row>
    <row r="132" spans="1:65" s="2" customFormat="1" ht="14.4" customHeight="1">
      <c r="A132" s="36"/>
      <c r="B132" s="37"/>
      <c r="C132" s="193" t="s">
        <v>245</v>
      </c>
      <c r="D132" s="193" t="s">
        <v>166</v>
      </c>
      <c r="E132" s="194" t="s">
        <v>3180</v>
      </c>
      <c r="F132" s="195" t="s">
        <v>3181</v>
      </c>
      <c r="G132" s="196" t="s">
        <v>325</v>
      </c>
      <c r="H132" s="197">
        <v>1</v>
      </c>
      <c r="I132" s="198"/>
      <c r="J132" s="199">
        <f t="shared" si="0"/>
        <v>0</v>
      </c>
      <c r="K132" s="195" t="s">
        <v>1</v>
      </c>
      <c r="L132" s="41"/>
      <c r="M132" s="200" t="s">
        <v>1</v>
      </c>
      <c r="N132" s="201" t="s">
        <v>45</v>
      </c>
      <c r="O132" s="73"/>
      <c r="P132" s="202">
        <f t="shared" si="1"/>
        <v>0</v>
      </c>
      <c r="Q132" s="202">
        <v>0.29032999999999998</v>
      </c>
      <c r="R132" s="202">
        <f t="shared" si="2"/>
        <v>0.29032999999999998</v>
      </c>
      <c r="S132" s="202">
        <v>0</v>
      </c>
      <c r="T132" s="203">
        <f t="shared" si="3"/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04" t="s">
        <v>171</v>
      </c>
      <c r="AT132" s="204" t="s">
        <v>166</v>
      </c>
      <c r="AU132" s="204" t="s">
        <v>90</v>
      </c>
      <c r="AY132" s="19" t="s">
        <v>164</v>
      </c>
      <c r="BE132" s="205">
        <f t="shared" si="4"/>
        <v>0</v>
      </c>
      <c r="BF132" s="205">
        <f t="shared" si="5"/>
        <v>0</v>
      </c>
      <c r="BG132" s="205">
        <f t="shared" si="6"/>
        <v>0</v>
      </c>
      <c r="BH132" s="205">
        <f t="shared" si="7"/>
        <v>0</v>
      </c>
      <c r="BI132" s="205">
        <f t="shared" si="8"/>
        <v>0</v>
      </c>
      <c r="BJ132" s="19" t="s">
        <v>88</v>
      </c>
      <c r="BK132" s="205">
        <f t="shared" si="9"/>
        <v>0</v>
      </c>
      <c r="BL132" s="19" t="s">
        <v>171</v>
      </c>
      <c r="BM132" s="204" t="s">
        <v>3182</v>
      </c>
    </row>
    <row r="133" spans="1:65" s="2" customFormat="1" ht="14.4" customHeight="1">
      <c r="A133" s="36"/>
      <c r="B133" s="37"/>
      <c r="C133" s="193" t="s">
        <v>253</v>
      </c>
      <c r="D133" s="193" t="s">
        <v>166</v>
      </c>
      <c r="E133" s="194" t="s">
        <v>3183</v>
      </c>
      <c r="F133" s="195" t="s">
        <v>3184</v>
      </c>
      <c r="G133" s="196" t="s">
        <v>325</v>
      </c>
      <c r="H133" s="197">
        <v>1</v>
      </c>
      <c r="I133" s="198"/>
      <c r="J133" s="199">
        <f t="shared" si="0"/>
        <v>0</v>
      </c>
      <c r="K133" s="195" t="s">
        <v>1</v>
      </c>
      <c r="L133" s="41"/>
      <c r="M133" s="200" t="s">
        <v>1</v>
      </c>
      <c r="N133" s="201" t="s">
        <v>45</v>
      </c>
      <c r="O133" s="73"/>
      <c r="P133" s="202">
        <f t="shared" si="1"/>
        <v>0</v>
      </c>
      <c r="Q133" s="202">
        <v>0.29032999999999998</v>
      </c>
      <c r="R133" s="202">
        <f t="shared" si="2"/>
        <v>0.29032999999999998</v>
      </c>
      <c r="S133" s="202">
        <v>0</v>
      </c>
      <c r="T133" s="203">
        <f t="shared" si="3"/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04" t="s">
        <v>171</v>
      </c>
      <c r="AT133" s="204" t="s">
        <v>166</v>
      </c>
      <c r="AU133" s="204" t="s">
        <v>90</v>
      </c>
      <c r="AY133" s="19" t="s">
        <v>164</v>
      </c>
      <c r="BE133" s="205">
        <f t="shared" si="4"/>
        <v>0</v>
      </c>
      <c r="BF133" s="205">
        <f t="shared" si="5"/>
        <v>0</v>
      </c>
      <c r="BG133" s="205">
        <f t="shared" si="6"/>
        <v>0</v>
      </c>
      <c r="BH133" s="205">
        <f t="shared" si="7"/>
        <v>0</v>
      </c>
      <c r="BI133" s="205">
        <f t="shared" si="8"/>
        <v>0</v>
      </c>
      <c r="BJ133" s="19" t="s">
        <v>88</v>
      </c>
      <c r="BK133" s="205">
        <f t="shared" si="9"/>
        <v>0</v>
      </c>
      <c r="BL133" s="19" t="s">
        <v>171</v>
      </c>
      <c r="BM133" s="204" t="s">
        <v>3185</v>
      </c>
    </row>
    <row r="134" spans="1:65" s="2" customFormat="1" ht="14.4" customHeight="1">
      <c r="A134" s="36"/>
      <c r="B134" s="37"/>
      <c r="C134" s="193" t="s">
        <v>258</v>
      </c>
      <c r="D134" s="193" t="s">
        <v>166</v>
      </c>
      <c r="E134" s="194" t="s">
        <v>3186</v>
      </c>
      <c r="F134" s="195" t="s">
        <v>3187</v>
      </c>
      <c r="G134" s="196" t="s">
        <v>325</v>
      </c>
      <c r="H134" s="197">
        <v>1</v>
      </c>
      <c r="I134" s="198"/>
      <c r="J134" s="199">
        <f t="shared" si="0"/>
        <v>0</v>
      </c>
      <c r="K134" s="195" t="s">
        <v>1</v>
      </c>
      <c r="L134" s="41"/>
      <c r="M134" s="200" t="s">
        <v>1</v>
      </c>
      <c r="N134" s="201" t="s">
        <v>45</v>
      </c>
      <c r="O134" s="73"/>
      <c r="P134" s="202">
        <f t="shared" si="1"/>
        <v>0</v>
      </c>
      <c r="Q134" s="202">
        <v>0.29032999999999998</v>
      </c>
      <c r="R134" s="202">
        <f t="shared" si="2"/>
        <v>0.29032999999999998</v>
      </c>
      <c r="S134" s="202">
        <v>0</v>
      </c>
      <c r="T134" s="203">
        <f t="shared" si="3"/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04" t="s">
        <v>171</v>
      </c>
      <c r="AT134" s="204" t="s">
        <v>166</v>
      </c>
      <c r="AU134" s="204" t="s">
        <v>90</v>
      </c>
      <c r="AY134" s="19" t="s">
        <v>164</v>
      </c>
      <c r="BE134" s="205">
        <f t="shared" si="4"/>
        <v>0</v>
      </c>
      <c r="BF134" s="205">
        <f t="shared" si="5"/>
        <v>0</v>
      </c>
      <c r="BG134" s="205">
        <f t="shared" si="6"/>
        <v>0</v>
      </c>
      <c r="BH134" s="205">
        <f t="shared" si="7"/>
        <v>0</v>
      </c>
      <c r="BI134" s="205">
        <f t="shared" si="8"/>
        <v>0</v>
      </c>
      <c r="BJ134" s="19" t="s">
        <v>88</v>
      </c>
      <c r="BK134" s="205">
        <f t="shared" si="9"/>
        <v>0</v>
      </c>
      <c r="BL134" s="19" t="s">
        <v>171</v>
      </c>
      <c r="BM134" s="204" t="s">
        <v>3188</v>
      </c>
    </row>
    <row r="135" spans="1:65" s="2" customFormat="1" ht="14.4" customHeight="1">
      <c r="A135" s="36"/>
      <c r="B135" s="37"/>
      <c r="C135" s="193" t="s">
        <v>8</v>
      </c>
      <c r="D135" s="193" t="s">
        <v>166</v>
      </c>
      <c r="E135" s="194" t="s">
        <v>3189</v>
      </c>
      <c r="F135" s="195" t="s">
        <v>3190</v>
      </c>
      <c r="G135" s="196" t="s">
        <v>325</v>
      </c>
      <c r="H135" s="197">
        <v>1</v>
      </c>
      <c r="I135" s="198"/>
      <c r="J135" s="199">
        <f t="shared" si="0"/>
        <v>0</v>
      </c>
      <c r="K135" s="195" t="s">
        <v>1</v>
      </c>
      <c r="L135" s="41"/>
      <c r="M135" s="200" t="s">
        <v>1</v>
      </c>
      <c r="N135" s="201" t="s">
        <v>45</v>
      </c>
      <c r="O135" s="73"/>
      <c r="P135" s="202">
        <f t="shared" si="1"/>
        <v>0</v>
      </c>
      <c r="Q135" s="202">
        <v>0.29032999999999998</v>
      </c>
      <c r="R135" s="202">
        <f t="shared" si="2"/>
        <v>0.29032999999999998</v>
      </c>
      <c r="S135" s="202">
        <v>0</v>
      </c>
      <c r="T135" s="203">
        <f t="shared" si="3"/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04" t="s">
        <v>171</v>
      </c>
      <c r="AT135" s="204" t="s">
        <v>166</v>
      </c>
      <c r="AU135" s="204" t="s">
        <v>90</v>
      </c>
      <c r="AY135" s="19" t="s">
        <v>164</v>
      </c>
      <c r="BE135" s="205">
        <f t="shared" si="4"/>
        <v>0</v>
      </c>
      <c r="BF135" s="205">
        <f t="shared" si="5"/>
        <v>0</v>
      </c>
      <c r="BG135" s="205">
        <f t="shared" si="6"/>
        <v>0</v>
      </c>
      <c r="BH135" s="205">
        <f t="shared" si="7"/>
        <v>0</v>
      </c>
      <c r="BI135" s="205">
        <f t="shared" si="8"/>
        <v>0</v>
      </c>
      <c r="BJ135" s="19" t="s">
        <v>88</v>
      </c>
      <c r="BK135" s="205">
        <f t="shared" si="9"/>
        <v>0</v>
      </c>
      <c r="BL135" s="19" t="s">
        <v>171</v>
      </c>
      <c r="BM135" s="204" t="s">
        <v>3191</v>
      </c>
    </row>
    <row r="136" spans="1:65" s="2" customFormat="1" ht="14.4" customHeight="1">
      <c r="A136" s="36"/>
      <c r="B136" s="37"/>
      <c r="C136" s="193" t="s">
        <v>270</v>
      </c>
      <c r="D136" s="193" t="s">
        <v>166</v>
      </c>
      <c r="E136" s="194" t="s">
        <v>3192</v>
      </c>
      <c r="F136" s="195" t="s">
        <v>3193</v>
      </c>
      <c r="G136" s="196" t="s">
        <v>325</v>
      </c>
      <c r="H136" s="197">
        <v>1</v>
      </c>
      <c r="I136" s="198"/>
      <c r="J136" s="199">
        <f t="shared" si="0"/>
        <v>0</v>
      </c>
      <c r="K136" s="195" t="s">
        <v>1</v>
      </c>
      <c r="L136" s="41"/>
      <c r="M136" s="200" t="s">
        <v>1</v>
      </c>
      <c r="N136" s="201" t="s">
        <v>45</v>
      </c>
      <c r="O136" s="73"/>
      <c r="P136" s="202">
        <f t="shared" si="1"/>
        <v>0</v>
      </c>
      <c r="Q136" s="202">
        <v>0.29032999999999998</v>
      </c>
      <c r="R136" s="202">
        <f t="shared" si="2"/>
        <v>0.29032999999999998</v>
      </c>
      <c r="S136" s="202">
        <v>0</v>
      </c>
      <c r="T136" s="203">
        <f t="shared" si="3"/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4" t="s">
        <v>171</v>
      </c>
      <c r="AT136" s="204" t="s">
        <v>166</v>
      </c>
      <c r="AU136" s="204" t="s">
        <v>90</v>
      </c>
      <c r="AY136" s="19" t="s">
        <v>164</v>
      </c>
      <c r="BE136" s="205">
        <f t="shared" si="4"/>
        <v>0</v>
      </c>
      <c r="BF136" s="205">
        <f t="shared" si="5"/>
        <v>0</v>
      </c>
      <c r="BG136" s="205">
        <f t="shared" si="6"/>
        <v>0</v>
      </c>
      <c r="BH136" s="205">
        <f t="shared" si="7"/>
        <v>0</v>
      </c>
      <c r="BI136" s="205">
        <f t="shared" si="8"/>
        <v>0</v>
      </c>
      <c r="BJ136" s="19" t="s">
        <v>88</v>
      </c>
      <c r="BK136" s="205">
        <f t="shared" si="9"/>
        <v>0</v>
      </c>
      <c r="BL136" s="19" t="s">
        <v>171</v>
      </c>
      <c r="BM136" s="204" t="s">
        <v>3194</v>
      </c>
    </row>
    <row r="137" spans="1:65" s="2" customFormat="1" ht="14.4" customHeight="1">
      <c r="A137" s="36"/>
      <c r="B137" s="37"/>
      <c r="C137" s="193" t="s">
        <v>276</v>
      </c>
      <c r="D137" s="193" t="s">
        <v>166</v>
      </c>
      <c r="E137" s="194" t="s">
        <v>3195</v>
      </c>
      <c r="F137" s="195" t="s">
        <v>3196</v>
      </c>
      <c r="G137" s="196" t="s">
        <v>325</v>
      </c>
      <c r="H137" s="197">
        <v>1</v>
      </c>
      <c r="I137" s="198"/>
      <c r="J137" s="199">
        <f t="shared" si="0"/>
        <v>0</v>
      </c>
      <c r="K137" s="195" t="s">
        <v>1</v>
      </c>
      <c r="L137" s="41"/>
      <c r="M137" s="200" t="s">
        <v>1</v>
      </c>
      <c r="N137" s="201" t="s">
        <v>45</v>
      </c>
      <c r="O137" s="73"/>
      <c r="P137" s="202">
        <f t="shared" si="1"/>
        <v>0</v>
      </c>
      <c r="Q137" s="202">
        <v>0.29032999999999998</v>
      </c>
      <c r="R137" s="202">
        <f t="shared" si="2"/>
        <v>0.29032999999999998</v>
      </c>
      <c r="S137" s="202">
        <v>0</v>
      </c>
      <c r="T137" s="203">
        <f t="shared" si="3"/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04" t="s">
        <v>171</v>
      </c>
      <c r="AT137" s="204" t="s">
        <v>166</v>
      </c>
      <c r="AU137" s="204" t="s">
        <v>90</v>
      </c>
      <c r="AY137" s="19" t="s">
        <v>164</v>
      </c>
      <c r="BE137" s="205">
        <f t="shared" si="4"/>
        <v>0</v>
      </c>
      <c r="BF137" s="205">
        <f t="shared" si="5"/>
        <v>0</v>
      </c>
      <c r="BG137" s="205">
        <f t="shared" si="6"/>
        <v>0</v>
      </c>
      <c r="BH137" s="205">
        <f t="shared" si="7"/>
        <v>0</v>
      </c>
      <c r="BI137" s="205">
        <f t="shared" si="8"/>
        <v>0</v>
      </c>
      <c r="BJ137" s="19" t="s">
        <v>88</v>
      </c>
      <c r="BK137" s="205">
        <f t="shared" si="9"/>
        <v>0</v>
      </c>
      <c r="BL137" s="19" t="s">
        <v>171</v>
      </c>
      <c r="BM137" s="204" t="s">
        <v>3197</v>
      </c>
    </row>
    <row r="138" spans="1:65" s="2" customFormat="1" ht="14.4" customHeight="1">
      <c r="A138" s="36"/>
      <c r="B138" s="37"/>
      <c r="C138" s="193" t="s">
        <v>281</v>
      </c>
      <c r="D138" s="193" t="s">
        <v>166</v>
      </c>
      <c r="E138" s="194" t="s">
        <v>3198</v>
      </c>
      <c r="F138" s="195" t="s">
        <v>3199</v>
      </c>
      <c r="G138" s="196" t="s">
        <v>325</v>
      </c>
      <c r="H138" s="197">
        <v>1</v>
      </c>
      <c r="I138" s="198"/>
      <c r="J138" s="199">
        <f t="shared" si="0"/>
        <v>0</v>
      </c>
      <c r="K138" s="195" t="s">
        <v>1</v>
      </c>
      <c r="L138" s="41"/>
      <c r="M138" s="200" t="s">
        <v>1</v>
      </c>
      <c r="N138" s="201" t="s">
        <v>45</v>
      </c>
      <c r="O138" s="73"/>
      <c r="P138" s="202">
        <f t="shared" si="1"/>
        <v>0</v>
      </c>
      <c r="Q138" s="202">
        <v>0.29032999999999998</v>
      </c>
      <c r="R138" s="202">
        <f t="shared" si="2"/>
        <v>0.29032999999999998</v>
      </c>
      <c r="S138" s="202">
        <v>0</v>
      </c>
      <c r="T138" s="203">
        <f t="shared" si="3"/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4" t="s">
        <v>171</v>
      </c>
      <c r="AT138" s="204" t="s">
        <v>166</v>
      </c>
      <c r="AU138" s="204" t="s">
        <v>90</v>
      </c>
      <c r="AY138" s="19" t="s">
        <v>164</v>
      </c>
      <c r="BE138" s="205">
        <f t="shared" si="4"/>
        <v>0</v>
      </c>
      <c r="BF138" s="205">
        <f t="shared" si="5"/>
        <v>0</v>
      </c>
      <c r="BG138" s="205">
        <f t="shared" si="6"/>
        <v>0</v>
      </c>
      <c r="BH138" s="205">
        <f t="shared" si="7"/>
        <v>0</v>
      </c>
      <c r="BI138" s="205">
        <f t="shared" si="8"/>
        <v>0</v>
      </c>
      <c r="BJ138" s="19" t="s">
        <v>88</v>
      </c>
      <c r="BK138" s="205">
        <f t="shared" si="9"/>
        <v>0</v>
      </c>
      <c r="BL138" s="19" t="s">
        <v>171</v>
      </c>
      <c r="BM138" s="204" t="s">
        <v>3200</v>
      </c>
    </row>
    <row r="139" spans="1:65" s="2" customFormat="1" ht="34.799999999999997" customHeight="1">
      <c r="A139" s="36"/>
      <c r="B139" s="37"/>
      <c r="C139" s="193" t="s">
        <v>286</v>
      </c>
      <c r="D139" s="193" t="s">
        <v>166</v>
      </c>
      <c r="E139" s="194" t="s">
        <v>3201</v>
      </c>
      <c r="F139" s="195" t="s">
        <v>3202</v>
      </c>
      <c r="G139" s="196" t="s">
        <v>325</v>
      </c>
      <c r="H139" s="197">
        <v>1</v>
      </c>
      <c r="I139" s="198"/>
      <c r="J139" s="199">
        <f t="shared" si="0"/>
        <v>0</v>
      </c>
      <c r="K139" s="195" t="s">
        <v>1</v>
      </c>
      <c r="L139" s="41"/>
      <c r="M139" s="200" t="s">
        <v>1</v>
      </c>
      <c r="N139" s="201" t="s">
        <v>45</v>
      </c>
      <c r="O139" s="73"/>
      <c r="P139" s="202">
        <f t="shared" si="1"/>
        <v>0</v>
      </c>
      <c r="Q139" s="202">
        <v>0.29032999999999998</v>
      </c>
      <c r="R139" s="202">
        <f t="shared" si="2"/>
        <v>0.29032999999999998</v>
      </c>
      <c r="S139" s="202">
        <v>0</v>
      </c>
      <c r="T139" s="203">
        <f t="shared" si="3"/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4" t="s">
        <v>171</v>
      </c>
      <c r="AT139" s="204" t="s">
        <v>166</v>
      </c>
      <c r="AU139" s="204" t="s">
        <v>90</v>
      </c>
      <c r="AY139" s="19" t="s">
        <v>164</v>
      </c>
      <c r="BE139" s="205">
        <f t="shared" si="4"/>
        <v>0</v>
      </c>
      <c r="BF139" s="205">
        <f t="shared" si="5"/>
        <v>0</v>
      </c>
      <c r="BG139" s="205">
        <f t="shared" si="6"/>
        <v>0</v>
      </c>
      <c r="BH139" s="205">
        <f t="shared" si="7"/>
        <v>0</v>
      </c>
      <c r="BI139" s="205">
        <f t="shared" si="8"/>
        <v>0</v>
      </c>
      <c r="BJ139" s="19" t="s">
        <v>88</v>
      </c>
      <c r="BK139" s="205">
        <f t="shared" si="9"/>
        <v>0</v>
      </c>
      <c r="BL139" s="19" t="s">
        <v>171</v>
      </c>
      <c r="BM139" s="204" t="s">
        <v>3203</v>
      </c>
    </row>
    <row r="140" spans="1:65" s="2" customFormat="1" ht="30" customHeight="1">
      <c r="A140" s="36"/>
      <c r="B140" s="37"/>
      <c r="C140" s="193" t="s">
        <v>292</v>
      </c>
      <c r="D140" s="193" t="s">
        <v>166</v>
      </c>
      <c r="E140" s="194" t="s">
        <v>3204</v>
      </c>
      <c r="F140" s="195" t="s">
        <v>3205</v>
      </c>
      <c r="G140" s="196" t="s">
        <v>325</v>
      </c>
      <c r="H140" s="197">
        <v>1</v>
      </c>
      <c r="I140" s="198"/>
      <c r="J140" s="199">
        <f t="shared" si="0"/>
        <v>0</v>
      </c>
      <c r="K140" s="195" t="s">
        <v>1</v>
      </c>
      <c r="L140" s="41"/>
      <c r="M140" s="281" t="s">
        <v>1</v>
      </c>
      <c r="N140" s="282" t="s">
        <v>45</v>
      </c>
      <c r="O140" s="283"/>
      <c r="P140" s="284">
        <f t="shared" si="1"/>
        <v>0</v>
      </c>
      <c r="Q140" s="284">
        <v>0.29032999999999998</v>
      </c>
      <c r="R140" s="284">
        <f t="shared" si="2"/>
        <v>0.29032999999999998</v>
      </c>
      <c r="S140" s="284">
        <v>0</v>
      </c>
      <c r="T140" s="285">
        <f t="shared" si="3"/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4" t="s">
        <v>171</v>
      </c>
      <c r="AT140" s="204" t="s">
        <v>166</v>
      </c>
      <c r="AU140" s="204" t="s">
        <v>90</v>
      </c>
      <c r="AY140" s="19" t="s">
        <v>164</v>
      </c>
      <c r="BE140" s="205">
        <f t="shared" si="4"/>
        <v>0</v>
      </c>
      <c r="BF140" s="205">
        <f t="shared" si="5"/>
        <v>0</v>
      </c>
      <c r="BG140" s="205">
        <f t="shared" si="6"/>
        <v>0</v>
      </c>
      <c r="BH140" s="205">
        <f t="shared" si="7"/>
        <v>0</v>
      </c>
      <c r="BI140" s="205">
        <f t="shared" si="8"/>
        <v>0</v>
      </c>
      <c r="BJ140" s="19" t="s">
        <v>88</v>
      </c>
      <c r="BK140" s="205">
        <f t="shared" si="9"/>
        <v>0</v>
      </c>
      <c r="BL140" s="19" t="s">
        <v>171</v>
      </c>
      <c r="BM140" s="204" t="s">
        <v>3206</v>
      </c>
    </row>
    <row r="141" spans="1:65" s="2" customFormat="1" ht="6.9" customHeight="1">
      <c r="A141" s="36"/>
      <c r="B141" s="56"/>
      <c r="C141" s="57"/>
      <c r="D141" s="57"/>
      <c r="E141" s="57"/>
      <c r="F141" s="57"/>
      <c r="G141" s="57"/>
      <c r="H141" s="57"/>
      <c r="I141" s="57"/>
      <c r="J141" s="57"/>
      <c r="K141" s="57"/>
      <c r="L141" s="41"/>
      <c r="M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</row>
  </sheetData>
  <sheetProtection algorithmName="SHA-512" hashValue="iGoMQYMq56BRYWl2f1D32vdf5G38HPGeuyCVh23L+ibu546BARelC8wbHLHZBBrXeULf02Nt9ToyC6rSNmNtpA==" saltValue="bcB37UXLcluWGdkxfHh33wZG+CZgXAZFBjk713CuGPIxxh7E6snsbq2xaK6e7Y6SmlNjJFTfoiEqZ8gg7yVoKA==" spinCount="100000" sheet="1" objects="1" scenarios="1" formatColumns="0" formatRows="0" autoFilter="0"/>
  <autoFilter ref="C117:K140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1" fitToHeight="100" orientation="portrait" blackAndWhite="1" r:id="rId1"/>
  <headerFooter>
    <oddFooter>&amp;CStrana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6"/>
  <sheetViews>
    <sheetView showGridLines="0" tabSelected="1" view="pageBreakPreview" zoomScale="80" zoomScaleNormal="100" zoomScaleSheetLayoutView="80" workbookViewId="0"/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54.42578125" style="1" customWidth="1"/>
    <col min="7" max="7" width="8" style="1" customWidth="1"/>
    <col min="8" max="8" width="15" style="1" customWidth="1"/>
    <col min="9" max="9" width="16.85546875" style="1" customWidth="1"/>
    <col min="10" max="11" width="23.85546875" style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AT2" s="19" t="s">
        <v>130</v>
      </c>
    </row>
    <row r="3" spans="1:46" s="1" customFormat="1" ht="6.9" customHeight="1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2"/>
      <c r="AT3" s="19" t="s">
        <v>90</v>
      </c>
    </row>
    <row r="4" spans="1:46" s="1" customFormat="1" ht="24.9" customHeight="1">
      <c r="B4" s="22"/>
      <c r="D4" s="119" t="s">
        <v>131</v>
      </c>
      <c r="L4" s="22"/>
      <c r="M4" s="120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21" t="s">
        <v>16</v>
      </c>
      <c r="L6" s="22"/>
    </row>
    <row r="7" spans="1:46" s="1" customFormat="1" ht="27" customHeight="1">
      <c r="B7" s="22"/>
      <c r="E7" s="331" t="str">
        <f>'Rekapitulace stavby'!K6</f>
        <v>Rekonstrukce stávajících garáží v suterénních, přízemních a dvorních prostorech objektů Vinohradská</v>
      </c>
      <c r="F7" s="332"/>
      <c r="G7" s="332"/>
      <c r="H7" s="332"/>
      <c r="L7" s="22"/>
    </row>
    <row r="8" spans="1:46" s="2" customFormat="1" ht="12" customHeight="1">
      <c r="A8" s="36"/>
      <c r="B8" s="41"/>
      <c r="C8" s="36"/>
      <c r="D8" s="121" t="s">
        <v>132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5.6" customHeight="1">
      <c r="A9" s="36"/>
      <c r="B9" s="41"/>
      <c r="C9" s="36"/>
      <c r="D9" s="36"/>
      <c r="E9" s="333" t="s">
        <v>3207</v>
      </c>
      <c r="F9" s="334"/>
      <c r="G9" s="334"/>
      <c r="H9" s="334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0.199999999999999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21" t="s">
        <v>18</v>
      </c>
      <c r="E11" s="36"/>
      <c r="F11" s="112" t="s">
        <v>1</v>
      </c>
      <c r="G11" s="36"/>
      <c r="H11" s="36"/>
      <c r="I11" s="121" t="s">
        <v>19</v>
      </c>
      <c r="J11" s="112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21" t="s">
        <v>20</v>
      </c>
      <c r="E12" s="36"/>
      <c r="F12" s="112" t="s">
        <v>21</v>
      </c>
      <c r="G12" s="36"/>
      <c r="H12" s="36"/>
      <c r="I12" s="121" t="s">
        <v>22</v>
      </c>
      <c r="J12" s="122" t="str">
        <f>'Rekapitulace stavby'!AN8</f>
        <v>15. 4. 2022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21" t="s">
        <v>24</v>
      </c>
      <c r="E14" s="36"/>
      <c r="F14" s="36"/>
      <c r="G14" s="36"/>
      <c r="H14" s="36"/>
      <c r="I14" s="121" t="s">
        <v>25</v>
      </c>
      <c r="J14" s="112" t="s">
        <v>26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2" t="s">
        <v>27</v>
      </c>
      <c r="F15" s="36"/>
      <c r="G15" s="36"/>
      <c r="H15" s="36"/>
      <c r="I15" s="121" t="s">
        <v>28</v>
      </c>
      <c r="J15" s="112" t="s">
        <v>29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21" t="s">
        <v>30</v>
      </c>
      <c r="E17" s="36"/>
      <c r="F17" s="36"/>
      <c r="G17" s="36"/>
      <c r="H17" s="36"/>
      <c r="I17" s="121" t="s">
        <v>25</v>
      </c>
      <c r="J17" s="32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35" t="str">
        <f>'Rekapitulace stavby'!E14</f>
        <v>Vyplň údaj</v>
      </c>
      <c r="F18" s="336"/>
      <c r="G18" s="336"/>
      <c r="H18" s="336"/>
      <c r="I18" s="121" t="s">
        <v>28</v>
      </c>
      <c r="J18" s="32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21" t="s">
        <v>32</v>
      </c>
      <c r="E20" s="36"/>
      <c r="F20" s="36"/>
      <c r="G20" s="36"/>
      <c r="H20" s="36"/>
      <c r="I20" s="121" t="s">
        <v>25</v>
      </c>
      <c r="J20" s="112" t="s">
        <v>33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2" t="s">
        <v>34</v>
      </c>
      <c r="F21" s="36"/>
      <c r="G21" s="36"/>
      <c r="H21" s="36"/>
      <c r="I21" s="121" t="s">
        <v>28</v>
      </c>
      <c r="J21" s="112" t="s">
        <v>35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21" t="s">
        <v>37</v>
      </c>
      <c r="E23" s="36"/>
      <c r="F23" s="36"/>
      <c r="G23" s="36"/>
      <c r="H23" s="36"/>
      <c r="I23" s="121" t="s">
        <v>25</v>
      </c>
      <c r="J23" s="112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2" t="str">
        <f>IF('Rekapitulace stavby'!E20="","",'Rekapitulace stavby'!E20)</f>
        <v xml:space="preserve"> </v>
      </c>
      <c r="F24" s="36"/>
      <c r="G24" s="36"/>
      <c r="H24" s="36"/>
      <c r="I24" s="121" t="s">
        <v>28</v>
      </c>
      <c r="J24" s="112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21" t="s">
        <v>39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4.4" customHeight="1">
      <c r="A27" s="123"/>
      <c r="B27" s="124"/>
      <c r="C27" s="123"/>
      <c r="D27" s="123"/>
      <c r="E27" s="337" t="s">
        <v>1</v>
      </c>
      <c r="F27" s="337"/>
      <c r="G27" s="337"/>
      <c r="H27" s="337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pans="1:31" s="2" customFormat="1" ht="6.9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>
      <c r="A29" s="36"/>
      <c r="B29" s="41"/>
      <c r="C29" s="36"/>
      <c r="D29" s="126"/>
      <c r="E29" s="126"/>
      <c r="F29" s="126"/>
      <c r="G29" s="126"/>
      <c r="H29" s="126"/>
      <c r="I29" s="126"/>
      <c r="J29" s="126"/>
      <c r="K29" s="126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7" t="s">
        <v>40</v>
      </c>
      <c r="E30" s="36"/>
      <c r="F30" s="36"/>
      <c r="G30" s="36"/>
      <c r="H30" s="36"/>
      <c r="I30" s="36"/>
      <c r="J30" s="128">
        <f>ROUND(J125,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26"/>
      <c r="E31" s="126"/>
      <c r="F31" s="126"/>
      <c r="G31" s="126"/>
      <c r="H31" s="126"/>
      <c r="I31" s="126"/>
      <c r="J31" s="126"/>
      <c r="K31" s="12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>
      <c r="A32" s="36"/>
      <c r="B32" s="41"/>
      <c r="C32" s="36"/>
      <c r="D32" s="36"/>
      <c r="E32" s="36"/>
      <c r="F32" s="129" t="s">
        <v>42</v>
      </c>
      <c r="G32" s="36"/>
      <c r="H32" s="36"/>
      <c r="I32" s="129" t="s">
        <v>41</v>
      </c>
      <c r="J32" s="129" t="s">
        <v>43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>
      <c r="A33" s="36"/>
      <c r="B33" s="41"/>
      <c r="C33" s="36"/>
      <c r="D33" s="130" t="s">
        <v>44</v>
      </c>
      <c r="E33" s="121" t="s">
        <v>45</v>
      </c>
      <c r="F33" s="131">
        <f>ROUND((SUM(BE125:BE175)),  2)</f>
        <v>0</v>
      </c>
      <c r="G33" s="36"/>
      <c r="H33" s="36"/>
      <c r="I33" s="132">
        <v>0.21</v>
      </c>
      <c r="J33" s="131">
        <f>ROUND(((SUM(BE125:BE175))*I33),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121" t="s">
        <v>46</v>
      </c>
      <c r="F34" s="131">
        <f>ROUND((SUM(BF125:BF175)),  2)</f>
        <v>0</v>
      </c>
      <c r="G34" s="36"/>
      <c r="H34" s="36"/>
      <c r="I34" s="132">
        <v>0.15</v>
      </c>
      <c r="J34" s="131">
        <f>ROUND(((SUM(BF125:BF175))*I34),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>
      <c r="A35" s="36"/>
      <c r="B35" s="41"/>
      <c r="C35" s="36"/>
      <c r="D35" s="36"/>
      <c r="E35" s="121" t="s">
        <v>47</v>
      </c>
      <c r="F35" s="131">
        <f>ROUND((SUM(BG125:BG175)),  2)</f>
        <v>0</v>
      </c>
      <c r="G35" s="36"/>
      <c r="H35" s="36"/>
      <c r="I35" s="132">
        <v>0.21</v>
      </c>
      <c r="J35" s="131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>
      <c r="A36" s="36"/>
      <c r="B36" s="41"/>
      <c r="C36" s="36"/>
      <c r="D36" s="36"/>
      <c r="E36" s="121" t="s">
        <v>48</v>
      </c>
      <c r="F36" s="131">
        <f>ROUND((SUM(BH125:BH175)),  2)</f>
        <v>0</v>
      </c>
      <c r="G36" s="36"/>
      <c r="H36" s="36"/>
      <c r="I36" s="132">
        <v>0.15</v>
      </c>
      <c r="J36" s="131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21" t="s">
        <v>49</v>
      </c>
      <c r="F37" s="131">
        <f>ROUND((SUM(BI125:BI175)),  2)</f>
        <v>0</v>
      </c>
      <c r="G37" s="36"/>
      <c r="H37" s="36"/>
      <c r="I37" s="132">
        <v>0</v>
      </c>
      <c r="J37" s="131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33"/>
      <c r="D39" s="134" t="s">
        <v>50</v>
      </c>
      <c r="E39" s="135"/>
      <c r="F39" s="135"/>
      <c r="G39" s="136" t="s">
        <v>51</v>
      </c>
      <c r="H39" s="137" t="s">
        <v>52</v>
      </c>
      <c r="I39" s="135"/>
      <c r="J39" s="138">
        <f>SUM(J30:J37)</f>
        <v>0</v>
      </c>
      <c r="K39" s="139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1" customFormat="1" ht="14.4" customHeight="1">
      <c r="B41" s="22"/>
      <c r="L41" s="22"/>
    </row>
    <row r="42" spans="1:31" s="1" customFormat="1" ht="14.4" customHeight="1">
      <c r="B42" s="22"/>
      <c r="L42" s="22"/>
    </row>
    <row r="43" spans="1:31" s="1" customFormat="1" ht="14.4" customHeight="1">
      <c r="B43" s="22"/>
      <c r="L43" s="22"/>
    </row>
    <row r="44" spans="1:31" s="1" customFormat="1" ht="14.4" customHeight="1">
      <c r="B44" s="22"/>
      <c r="L44" s="22"/>
    </row>
    <row r="45" spans="1:31" s="1" customFormat="1" ht="14.4" customHeight="1">
      <c r="B45" s="22"/>
      <c r="L45" s="22"/>
    </row>
    <row r="46" spans="1:31" s="1" customFormat="1" ht="14.4" customHeight="1">
      <c r="B46" s="22"/>
      <c r="L46" s="22"/>
    </row>
    <row r="47" spans="1:31" s="1" customFormat="1" ht="14.4" customHeight="1">
      <c r="B47" s="22"/>
      <c r="L47" s="22"/>
    </row>
    <row r="48" spans="1:31" s="1" customFormat="1" ht="14.4" customHeight="1">
      <c r="B48" s="22"/>
      <c r="L48" s="22"/>
    </row>
    <row r="49" spans="1:31" s="1" customFormat="1" ht="14.4" customHeight="1">
      <c r="B49" s="22"/>
      <c r="L49" s="22"/>
    </row>
    <row r="50" spans="1:31" s="2" customFormat="1" ht="14.4" customHeight="1">
      <c r="B50" s="53"/>
      <c r="D50" s="140" t="s">
        <v>53</v>
      </c>
      <c r="E50" s="141"/>
      <c r="F50" s="141"/>
      <c r="G50" s="140" t="s">
        <v>54</v>
      </c>
      <c r="H50" s="141"/>
      <c r="I50" s="141"/>
      <c r="J50" s="141"/>
      <c r="K50" s="141"/>
      <c r="L50" s="53"/>
    </row>
    <row r="51" spans="1:31" ht="10.199999999999999">
      <c r="B51" s="22"/>
      <c r="L51" s="22"/>
    </row>
    <row r="52" spans="1:31" ht="10.199999999999999">
      <c r="B52" s="22"/>
      <c r="L52" s="22"/>
    </row>
    <row r="53" spans="1:31" ht="10.199999999999999">
      <c r="B53" s="22"/>
      <c r="L53" s="22"/>
    </row>
    <row r="54" spans="1:31" ht="10.199999999999999">
      <c r="B54" s="22"/>
      <c r="L54" s="22"/>
    </row>
    <row r="55" spans="1:31" ht="10.199999999999999">
      <c r="B55" s="22"/>
      <c r="L55" s="22"/>
    </row>
    <row r="56" spans="1:31" ht="10.199999999999999">
      <c r="B56" s="22"/>
      <c r="L56" s="22"/>
    </row>
    <row r="57" spans="1:31" ht="10.199999999999999">
      <c r="B57" s="22"/>
      <c r="L57" s="22"/>
    </row>
    <row r="58" spans="1:31" ht="10.199999999999999">
      <c r="B58" s="22"/>
      <c r="L58" s="22"/>
    </row>
    <row r="59" spans="1:31" ht="10.199999999999999">
      <c r="B59" s="22"/>
      <c r="L59" s="22"/>
    </row>
    <row r="60" spans="1:31" ht="10.199999999999999">
      <c r="B60" s="22"/>
      <c r="L60" s="22"/>
    </row>
    <row r="61" spans="1:31" s="2" customFormat="1" ht="13.2">
      <c r="A61" s="36"/>
      <c r="B61" s="41"/>
      <c r="C61" s="36"/>
      <c r="D61" s="142" t="s">
        <v>55</v>
      </c>
      <c r="E61" s="143"/>
      <c r="F61" s="144" t="s">
        <v>56</v>
      </c>
      <c r="G61" s="142" t="s">
        <v>55</v>
      </c>
      <c r="H61" s="143"/>
      <c r="I61" s="143"/>
      <c r="J61" s="145" t="s">
        <v>56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0.199999999999999">
      <c r="B62" s="22"/>
      <c r="L62" s="22"/>
    </row>
    <row r="63" spans="1:31" ht="10.199999999999999">
      <c r="B63" s="22"/>
      <c r="L63" s="22"/>
    </row>
    <row r="64" spans="1:31" ht="10.199999999999999">
      <c r="B64" s="22"/>
      <c r="L64" s="22"/>
    </row>
    <row r="65" spans="1:31" s="2" customFormat="1" ht="13.2">
      <c r="A65" s="36"/>
      <c r="B65" s="41"/>
      <c r="C65" s="36"/>
      <c r="D65" s="140" t="s">
        <v>57</v>
      </c>
      <c r="E65" s="146"/>
      <c r="F65" s="146"/>
      <c r="G65" s="140" t="s">
        <v>58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0.199999999999999">
      <c r="B66" s="22"/>
      <c r="L66" s="22"/>
    </row>
    <row r="67" spans="1:31" ht="10.199999999999999">
      <c r="B67" s="22"/>
      <c r="L67" s="22"/>
    </row>
    <row r="68" spans="1:31" ht="10.199999999999999">
      <c r="B68" s="22"/>
      <c r="L68" s="22"/>
    </row>
    <row r="69" spans="1:31" ht="10.199999999999999">
      <c r="B69" s="22"/>
      <c r="L69" s="22"/>
    </row>
    <row r="70" spans="1:31" ht="10.199999999999999">
      <c r="B70" s="22"/>
      <c r="L70" s="22"/>
    </row>
    <row r="71" spans="1:31" ht="10.199999999999999">
      <c r="B71" s="22"/>
      <c r="L71" s="22"/>
    </row>
    <row r="72" spans="1:31" ht="10.199999999999999">
      <c r="B72" s="22"/>
      <c r="L72" s="22"/>
    </row>
    <row r="73" spans="1:31" ht="10.199999999999999">
      <c r="B73" s="22"/>
      <c r="L73" s="22"/>
    </row>
    <row r="74" spans="1:31" ht="10.199999999999999">
      <c r="B74" s="22"/>
      <c r="L74" s="22"/>
    </row>
    <row r="75" spans="1:31" ht="10.199999999999999">
      <c r="B75" s="22"/>
      <c r="L75" s="22"/>
    </row>
    <row r="76" spans="1:31" s="2" customFormat="1" ht="13.2">
      <c r="A76" s="36"/>
      <c r="B76" s="41"/>
      <c r="C76" s="36"/>
      <c r="D76" s="142" t="s">
        <v>55</v>
      </c>
      <c r="E76" s="143"/>
      <c r="F76" s="144" t="s">
        <v>56</v>
      </c>
      <c r="G76" s="142" t="s">
        <v>55</v>
      </c>
      <c r="H76" s="143"/>
      <c r="I76" s="143"/>
      <c r="J76" s="145" t="s">
        <v>56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" customHeight="1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47" s="2" customFormat="1" ht="6.9" customHeight="1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47" s="2" customFormat="1" ht="24.9" customHeight="1">
      <c r="A82" s="36"/>
      <c r="B82" s="37"/>
      <c r="C82" s="25" t="s">
        <v>135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47" s="2" customFormat="1" ht="6.9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47" s="2" customFormat="1" ht="12" customHeight="1">
      <c r="A84" s="36"/>
      <c r="B84" s="37"/>
      <c r="C84" s="31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47" s="2" customFormat="1" ht="27" customHeight="1">
      <c r="A85" s="36"/>
      <c r="B85" s="37"/>
      <c r="C85" s="38"/>
      <c r="D85" s="38"/>
      <c r="E85" s="338" t="str">
        <f>E7</f>
        <v>Rekonstrukce stávajících garáží v suterénních, přízemních a dvorních prostorech objektů Vinohradská</v>
      </c>
      <c r="F85" s="339"/>
      <c r="G85" s="339"/>
      <c r="H85" s="339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47" s="2" customFormat="1" ht="12" customHeight="1">
      <c r="A86" s="36"/>
      <c r="B86" s="37"/>
      <c r="C86" s="31" t="s">
        <v>132</v>
      </c>
      <c r="D86" s="38"/>
      <c r="E86" s="38"/>
      <c r="F86" s="38"/>
      <c r="G86" s="38"/>
      <c r="H86" s="38"/>
      <c r="I86" s="38"/>
      <c r="J86" s="38"/>
      <c r="K86" s="38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47" s="2" customFormat="1" ht="15.6" customHeight="1">
      <c r="A87" s="36"/>
      <c r="B87" s="37"/>
      <c r="C87" s="38"/>
      <c r="D87" s="38"/>
      <c r="E87" s="291" t="str">
        <f>E9</f>
        <v>VON - Vedlejší a ostatní náklady</v>
      </c>
      <c r="F87" s="340"/>
      <c r="G87" s="340"/>
      <c r="H87" s="340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47" s="2" customFormat="1" ht="6.9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47" s="2" customFormat="1" ht="12" customHeight="1">
      <c r="A89" s="36"/>
      <c r="B89" s="37"/>
      <c r="C89" s="31" t="s">
        <v>20</v>
      </c>
      <c r="D89" s="38"/>
      <c r="E89" s="38"/>
      <c r="F89" s="29" t="str">
        <f>F12</f>
        <v>Vinohradská 114/1756, 116/1755, Praha3</v>
      </c>
      <c r="G89" s="38"/>
      <c r="H89" s="38"/>
      <c r="I89" s="31" t="s">
        <v>22</v>
      </c>
      <c r="J89" s="68" t="str">
        <f>IF(J12="","",J12)</f>
        <v>15. 4. 2022</v>
      </c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47" s="2" customFormat="1" ht="6.9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47" s="2" customFormat="1" ht="40.799999999999997" customHeight="1">
      <c r="A91" s="36"/>
      <c r="B91" s="37"/>
      <c r="C91" s="31" t="s">
        <v>24</v>
      </c>
      <c r="D91" s="38"/>
      <c r="E91" s="38"/>
      <c r="F91" s="29" t="str">
        <f>E15</f>
        <v>Městská část Praha 3, Havlíčkovo nám.9/700, Praha3</v>
      </c>
      <c r="G91" s="38"/>
      <c r="H91" s="38"/>
      <c r="I91" s="31" t="s">
        <v>32</v>
      </c>
      <c r="J91" s="34" t="str">
        <f>E21</f>
        <v>Contractis, s.r.o., Moulíkova 3286/1b, Praha 5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47" s="2" customFormat="1" ht="15.6" customHeight="1">
      <c r="A92" s="36"/>
      <c r="B92" s="37"/>
      <c r="C92" s="31" t="s">
        <v>30</v>
      </c>
      <c r="D92" s="38"/>
      <c r="E92" s="38"/>
      <c r="F92" s="29" t="str">
        <f>IF(E18="","",E18)</f>
        <v>Vyplň údaj</v>
      </c>
      <c r="G92" s="38"/>
      <c r="H92" s="38"/>
      <c r="I92" s="31" t="s">
        <v>37</v>
      </c>
      <c r="J92" s="34" t="str">
        <f>E24</f>
        <v xml:space="preserve"> </v>
      </c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47" s="2" customFormat="1" ht="10.35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47" s="2" customFormat="1" ht="29.25" customHeight="1">
      <c r="A94" s="36"/>
      <c r="B94" s="37"/>
      <c r="C94" s="151" t="s">
        <v>136</v>
      </c>
      <c r="D94" s="152"/>
      <c r="E94" s="152"/>
      <c r="F94" s="152"/>
      <c r="G94" s="152"/>
      <c r="H94" s="152"/>
      <c r="I94" s="152"/>
      <c r="J94" s="153" t="s">
        <v>137</v>
      </c>
      <c r="K94" s="152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47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47" s="2" customFormat="1" ht="22.8" customHeight="1">
      <c r="A96" s="36"/>
      <c r="B96" s="37"/>
      <c r="C96" s="154" t="s">
        <v>138</v>
      </c>
      <c r="D96" s="38"/>
      <c r="E96" s="38"/>
      <c r="F96" s="38"/>
      <c r="G96" s="38"/>
      <c r="H96" s="38"/>
      <c r="I96" s="38"/>
      <c r="J96" s="86">
        <f>J125</f>
        <v>0</v>
      </c>
      <c r="K96" s="38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9" t="s">
        <v>139</v>
      </c>
    </row>
    <row r="97" spans="1:31" s="9" customFormat="1" ht="24.9" customHeight="1">
      <c r="B97" s="155"/>
      <c r="C97" s="156"/>
      <c r="D97" s="157" t="s">
        <v>3208</v>
      </c>
      <c r="E97" s="158"/>
      <c r="F97" s="158"/>
      <c r="G97" s="158"/>
      <c r="H97" s="158"/>
      <c r="I97" s="158"/>
      <c r="J97" s="159">
        <f>J126</f>
        <v>0</v>
      </c>
      <c r="K97" s="156"/>
      <c r="L97" s="160"/>
    </row>
    <row r="98" spans="1:31" s="10" customFormat="1" ht="19.95" customHeight="1">
      <c r="B98" s="161"/>
      <c r="C98" s="106"/>
      <c r="D98" s="162" t="s">
        <v>3209</v>
      </c>
      <c r="E98" s="163"/>
      <c r="F98" s="163"/>
      <c r="G98" s="163"/>
      <c r="H98" s="163"/>
      <c r="I98" s="163"/>
      <c r="J98" s="164">
        <f>J127</f>
        <v>0</v>
      </c>
      <c r="K98" s="106"/>
      <c r="L98" s="165"/>
    </row>
    <row r="99" spans="1:31" s="10" customFormat="1" ht="19.95" customHeight="1">
      <c r="B99" s="161"/>
      <c r="C99" s="106"/>
      <c r="D99" s="162" t="s">
        <v>3210</v>
      </c>
      <c r="E99" s="163"/>
      <c r="F99" s="163"/>
      <c r="G99" s="163"/>
      <c r="H99" s="163"/>
      <c r="I99" s="163"/>
      <c r="J99" s="164">
        <f>J143</f>
        <v>0</v>
      </c>
      <c r="K99" s="106"/>
      <c r="L99" s="165"/>
    </row>
    <row r="100" spans="1:31" s="10" customFormat="1" ht="19.95" customHeight="1">
      <c r="B100" s="161"/>
      <c r="C100" s="106"/>
      <c r="D100" s="162" t="s">
        <v>3211</v>
      </c>
      <c r="E100" s="163"/>
      <c r="F100" s="163"/>
      <c r="G100" s="163"/>
      <c r="H100" s="163"/>
      <c r="I100" s="163"/>
      <c r="J100" s="164">
        <f>J146</f>
        <v>0</v>
      </c>
      <c r="K100" s="106"/>
      <c r="L100" s="165"/>
    </row>
    <row r="101" spans="1:31" s="10" customFormat="1" ht="19.95" customHeight="1">
      <c r="B101" s="161"/>
      <c r="C101" s="106"/>
      <c r="D101" s="162" t="s">
        <v>3212</v>
      </c>
      <c r="E101" s="163"/>
      <c r="F101" s="163"/>
      <c r="G101" s="163"/>
      <c r="H101" s="163"/>
      <c r="I101" s="163"/>
      <c r="J101" s="164">
        <f>J154</f>
        <v>0</v>
      </c>
      <c r="K101" s="106"/>
      <c r="L101" s="165"/>
    </row>
    <row r="102" spans="1:31" s="10" customFormat="1" ht="19.95" customHeight="1">
      <c r="B102" s="161"/>
      <c r="C102" s="106"/>
      <c r="D102" s="162" t="s">
        <v>3213</v>
      </c>
      <c r="E102" s="163"/>
      <c r="F102" s="163"/>
      <c r="G102" s="163"/>
      <c r="H102" s="163"/>
      <c r="I102" s="163"/>
      <c r="J102" s="164">
        <f>J161</f>
        <v>0</v>
      </c>
      <c r="K102" s="106"/>
      <c r="L102" s="165"/>
    </row>
    <row r="103" spans="1:31" s="10" customFormat="1" ht="19.95" customHeight="1">
      <c r="B103" s="161"/>
      <c r="C103" s="106"/>
      <c r="D103" s="162" t="s">
        <v>3214</v>
      </c>
      <c r="E103" s="163"/>
      <c r="F103" s="163"/>
      <c r="G103" s="163"/>
      <c r="H103" s="163"/>
      <c r="I103" s="163"/>
      <c r="J103" s="164">
        <f>J164</f>
        <v>0</v>
      </c>
      <c r="K103" s="106"/>
      <c r="L103" s="165"/>
    </row>
    <row r="104" spans="1:31" s="10" customFormat="1" ht="19.95" customHeight="1">
      <c r="B104" s="161"/>
      <c r="C104" s="106"/>
      <c r="D104" s="162" t="s">
        <v>3215</v>
      </c>
      <c r="E104" s="163"/>
      <c r="F104" s="163"/>
      <c r="G104" s="163"/>
      <c r="H104" s="163"/>
      <c r="I104" s="163"/>
      <c r="J104" s="164">
        <f>J169</f>
        <v>0</v>
      </c>
      <c r="K104" s="106"/>
      <c r="L104" s="165"/>
    </row>
    <row r="105" spans="1:31" s="10" customFormat="1" ht="19.95" customHeight="1">
      <c r="B105" s="161"/>
      <c r="C105" s="106"/>
      <c r="D105" s="162" t="s">
        <v>3216</v>
      </c>
      <c r="E105" s="163"/>
      <c r="F105" s="163"/>
      <c r="G105" s="163"/>
      <c r="H105" s="163"/>
      <c r="I105" s="163"/>
      <c r="J105" s="164">
        <f>J172</f>
        <v>0</v>
      </c>
      <c r="K105" s="106"/>
      <c r="L105" s="165"/>
    </row>
    <row r="106" spans="1:31" s="2" customFormat="1" ht="21.75" customHeight="1">
      <c r="A106" s="36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pans="1:31" s="2" customFormat="1" ht="6.9" customHeight="1">
      <c r="A107" s="36"/>
      <c r="B107" s="56"/>
      <c r="C107" s="57"/>
      <c r="D107" s="57"/>
      <c r="E107" s="57"/>
      <c r="F107" s="57"/>
      <c r="G107" s="57"/>
      <c r="H107" s="57"/>
      <c r="I107" s="57"/>
      <c r="J107" s="57"/>
      <c r="K107" s="57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11" spans="1:31" s="2" customFormat="1" ht="6.9" customHeight="1">
      <c r="A111" s="36"/>
      <c r="B111" s="58"/>
      <c r="C111" s="59"/>
      <c r="D111" s="59"/>
      <c r="E111" s="59"/>
      <c r="F111" s="59"/>
      <c r="G111" s="59"/>
      <c r="H111" s="59"/>
      <c r="I111" s="59"/>
      <c r="J111" s="59"/>
      <c r="K111" s="59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31" s="2" customFormat="1" ht="24.9" customHeight="1">
      <c r="A112" s="36"/>
      <c r="B112" s="37"/>
      <c r="C112" s="25" t="s">
        <v>149</v>
      </c>
      <c r="D112" s="38"/>
      <c r="E112" s="38"/>
      <c r="F112" s="38"/>
      <c r="G112" s="38"/>
      <c r="H112" s="38"/>
      <c r="I112" s="38"/>
      <c r="J112" s="38"/>
      <c r="K112" s="38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65" s="2" customFormat="1" ht="6.9" customHeight="1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65" s="2" customFormat="1" ht="12" customHeight="1">
      <c r="A114" s="36"/>
      <c r="B114" s="37"/>
      <c r="C114" s="31" t="s">
        <v>16</v>
      </c>
      <c r="D114" s="38"/>
      <c r="E114" s="38"/>
      <c r="F114" s="38"/>
      <c r="G114" s="38"/>
      <c r="H114" s="38"/>
      <c r="I114" s="38"/>
      <c r="J114" s="38"/>
      <c r="K114" s="38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65" s="2" customFormat="1" ht="27" customHeight="1">
      <c r="A115" s="36"/>
      <c r="B115" s="37"/>
      <c r="C115" s="38"/>
      <c r="D115" s="38"/>
      <c r="E115" s="338" t="str">
        <f>E7</f>
        <v>Rekonstrukce stávajících garáží v suterénních, přízemních a dvorních prostorech objektů Vinohradská</v>
      </c>
      <c r="F115" s="339"/>
      <c r="G115" s="339"/>
      <c r="H115" s="339"/>
      <c r="I115" s="38"/>
      <c r="J115" s="38"/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12" customHeight="1">
      <c r="A116" s="36"/>
      <c r="B116" s="37"/>
      <c r="C116" s="31" t="s">
        <v>132</v>
      </c>
      <c r="D116" s="38"/>
      <c r="E116" s="38"/>
      <c r="F116" s="38"/>
      <c r="G116" s="38"/>
      <c r="H116" s="38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15.6" customHeight="1">
      <c r="A117" s="36"/>
      <c r="B117" s="37"/>
      <c r="C117" s="38"/>
      <c r="D117" s="38"/>
      <c r="E117" s="291" t="str">
        <f>E9</f>
        <v>VON - Vedlejší a ostatní náklady</v>
      </c>
      <c r="F117" s="340"/>
      <c r="G117" s="340"/>
      <c r="H117" s="340"/>
      <c r="I117" s="38"/>
      <c r="J117" s="38"/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6.9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5" s="2" customFormat="1" ht="12" customHeight="1">
      <c r="A119" s="36"/>
      <c r="B119" s="37"/>
      <c r="C119" s="31" t="s">
        <v>20</v>
      </c>
      <c r="D119" s="38"/>
      <c r="E119" s="38"/>
      <c r="F119" s="29" t="str">
        <f>F12</f>
        <v>Vinohradská 114/1756, 116/1755, Praha3</v>
      </c>
      <c r="G119" s="38"/>
      <c r="H119" s="38"/>
      <c r="I119" s="31" t="s">
        <v>22</v>
      </c>
      <c r="J119" s="68" t="str">
        <f>IF(J12="","",J12)</f>
        <v>15. 4. 2022</v>
      </c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5" s="2" customFormat="1" ht="6.9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65" s="2" customFormat="1" ht="40.799999999999997" customHeight="1">
      <c r="A121" s="36"/>
      <c r="B121" s="37"/>
      <c r="C121" s="31" t="s">
        <v>24</v>
      </c>
      <c r="D121" s="38"/>
      <c r="E121" s="38"/>
      <c r="F121" s="29" t="str">
        <f>E15</f>
        <v>Městská část Praha 3, Havlíčkovo nám.9/700, Praha3</v>
      </c>
      <c r="G121" s="38"/>
      <c r="H121" s="38"/>
      <c r="I121" s="31" t="s">
        <v>32</v>
      </c>
      <c r="J121" s="34" t="str">
        <f>E21</f>
        <v>Contractis, s.r.o., Moulíkova 3286/1b, Praha 5</v>
      </c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65" s="2" customFormat="1" ht="15.6" customHeight="1">
      <c r="A122" s="36"/>
      <c r="B122" s="37"/>
      <c r="C122" s="31" t="s">
        <v>30</v>
      </c>
      <c r="D122" s="38"/>
      <c r="E122" s="38"/>
      <c r="F122" s="29" t="str">
        <f>IF(E18="","",E18)</f>
        <v>Vyplň údaj</v>
      </c>
      <c r="G122" s="38"/>
      <c r="H122" s="38"/>
      <c r="I122" s="31" t="s">
        <v>37</v>
      </c>
      <c r="J122" s="34" t="str">
        <f>E24</f>
        <v xml:space="preserve"> </v>
      </c>
      <c r="K122" s="38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65" s="2" customFormat="1" ht="10.35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65" s="11" customFormat="1" ht="29.25" customHeight="1">
      <c r="A124" s="166"/>
      <c r="B124" s="167"/>
      <c r="C124" s="168" t="s">
        <v>150</v>
      </c>
      <c r="D124" s="169" t="s">
        <v>65</v>
      </c>
      <c r="E124" s="169" t="s">
        <v>61</v>
      </c>
      <c r="F124" s="169" t="s">
        <v>62</v>
      </c>
      <c r="G124" s="169" t="s">
        <v>151</v>
      </c>
      <c r="H124" s="169" t="s">
        <v>152</v>
      </c>
      <c r="I124" s="169" t="s">
        <v>153</v>
      </c>
      <c r="J124" s="169" t="s">
        <v>137</v>
      </c>
      <c r="K124" s="170" t="s">
        <v>154</v>
      </c>
      <c r="L124" s="171"/>
      <c r="M124" s="77" t="s">
        <v>1</v>
      </c>
      <c r="N124" s="78" t="s">
        <v>44</v>
      </c>
      <c r="O124" s="78" t="s">
        <v>155</v>
      </c>
      <c r="P124" s="78" t="s">
        <v>156</v>
      </c>
      <c r="Q124" s="78" t="s">
        <v>157</v>
      </c>
      <c r="R124" s="78" t="s">
        <v>158</v>
      </c>
      <c r="S124" s="78" t="s">
        <v>159</v>
      </c>
      <c r="T124" s="79" t="s">
        <v>160</v>
      </c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</row>
    <row r="125" spans="1:65" s="2" customFormat="1" ht="22.8" customHeight="1">
      <c r="A125" s="36"/>
      <c r="B125" s="37"/>
      <c r="C125" s="84" t="s">
        <v>161</v>
      </c>
      <c r="D125" s="38"/>
      <c r="E125" s="38"/>
      <c r="F125" s="38"/>
      <c r="G125" s="38"/>
      <c r="H125" s="38"/>
      <c r="I125" s="38"/>
      <c r="J125" s="172">
        <f>BK125</f>
        <v>0</v>
      </c>
      <c r="K125" s="38"/>
      <c r="L125" s="41"/>
      <c r="M125" s="80"/>
      <c r="N125" s="173"/>
      <c r="O125" s="81"/>
      <c r="P125" s="174">
        <f>P126</f>
        <v>0</v>
      </c>
      <c r="Q125" s="81"/>
      <c r="R125" s="174">
        <f>R126</f>
        <v>0</v>
      </c>
      <c r="S125" s="81"/>
      <c r="T125" s="175">
        <f>T126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79</v>
      </c>
      <c r="AU125" s="19" t="s">
        <v>139</v>
      </c>
      <c r="BK125" s="176">
        <f>BK126</f>
        <v>0</v>
      </c>
    </row>
    <row r="126" spans="1:65" s="12" customFormat="1" ht="25.95" customHeight="1">
      <c r="B126" s="177"/>
      <c r="C126" s="178"/>
      <c r="D126" s="179" t="s">
        <v>79</v>
      </c>
      <c r="E126" s="180" t="s">
        <v>3217</v>
      </c>
      <c r="F126" s="180" t="s">
        <v>3218</v>
      </c>
      <c r="G126" s="178"/>
      <c r="H126" s="178"/>
      <c r="I126" s="181"/>
      <c r="J126" s="182">
        <f>BK126</f>
        <v>0</v>
      </c>
      <c r="K126" s="178"/>
      <c r="L126" s="183"/>
      <c r="M126" s="184"/>
      <c r="N126" s="185"/>
      <c r="O126" s="185"/>
      <c r="P126" s="186">
        <f>P127+P143+P146+P154+P161+P164+P169+P172</f>
        <v>0</v>
      </c>
      <c r="Q126" s="185"/>
      <c r="R126" s="186">
        <f>R127+R143+R146+R154+R161+R164+R169+R172</f>
        <v>0</v>
      </c>
      <c r="S126" s="185"/>
      <c r="T126" s="187">
        <f>T127+T143+T146+T154+T161+T164+T169+T172</f>
        <v>0</v>
      </c>
      <c r="AR126" s="188" t="s">
        <v>189</v>
      </c>
      <c r="AT126" s="189" t="s">
        <v>79</v>
      </c>
      <c r="AU126" s="189" t="s">
        <v>80</v>
      </c>
      <c r="AY126" s="188" t="s">
        <v>164</v>
      </c>
      <c r="BK126" s="190">
        <f>BK127+BK143+BK146+BK154+BK161+BK164+BK169+BK172</f>
        <v>0</v>
      </c>
    </row>
    <row r="127" spans="1:65" s="12" customFormat="1" ht="22.8" customHeight="1">
      <c r="B127" s="177"/>
      <c r="C127" s="178"/>
      <c r="D127" s="179" t="s">
        <v>79</v>
      </c>
      <c r="E127" s="191" t="s">
        <v>3219</v>
      </c>
      <c r="F127" s="191" t="s">
        <v>3220</v>
      </c>
      <c r="G127" s="178"/>
      <c r="H127" s="178"/>
      <c r="I127" s="181"/>
      <c r="J127" s="192">
        <f>BK127</f>
        <v>0</v>
      </c>
      <c r="K127" s="178"/>
      <c r="L127" s="183"/>
      <c r="M127" s="184"/>
      <c r="N127" s="185"/>
      <c r="O127" s="185"/>
      <c r="P127" s="186">
        <f>SUM(P128:P142)</f>
        <v>0</v>
      </c>
      <c r="Q127" s="185"/>
      <c r="R127" s="186">
        <f>SUM(R128:R142)</f>
        <v>0</v>
      </c>
      <c r="S127" s="185"/>
      <c r="T127" s="187">
        <f>SUM(T128:T142)</f>
        <v>0</v>
      </c>
      <c r="AR127" s="188" t="s">
        <v>189</v>
      </c>
      <c r="AT127" s="189" t="s">
        <v>79</v>
      </c>
      <c r="AU127" s="189" t="s">
        <v>88</v>
      </c>
      <c r="AY127" s="188" t="s">
        <v>164</v>
      </c>
      <c r="BK127" s="190">
        <f>SUM(BK128:BK142)</f>
        <v>0</v>
      </c>
    </row>
    <row r="128" spans="1:65" s="2" customFormat="1" ht="40.200000000000003" customHeight="1">
      <c r="A128" s="36"/>
      <c r="B128" s="37"/>
      <c r="C128" s="193" t="s">
        <v>88</v>
      </c>
      <c r="D128" s="193" t="s">
        <v>166</v>
      </c>
      <c r="E128" s="194" t="s">
        <v>3221</v>
      </c>
      <c r="F128" s="195" t="s">
        <v>3222</v>
      </c>
      <c r="G128" s="196" t="s">
        <v>579</v>
      </c>
      <c r="H128" s="197">
        <v>1</v>
      </c>
      <c r="I128" s="198"/>
      <c r="J128" s="199">
        <f>ROUND(I128*H128,2)</f>
        <v>0</v>
      </c>
      <c r="K128" s="195" t="s">
        <v>170</v>
      </c>
      <c r="L128" s="41"/>
      <c r="M128" s="200" t="s">
        <v>1</v>
      </c>
      <c r="N128" s="201" t="s">
        <v>45</v>
      </c>
      <c r="O128" s="73"/>
      <c r="P128" s="202">
        <f>O128*H128</f>
        <v>0</v>
      </c>
      <c r="Q128" s="202">
        <v>0</v>
      </c>
      <c r="R128" s="202">
        <f>Q128*H128</f>
        <v>0</v>
      </c>
      <c r="S128" s="202">
        <v>0</v>
      </c>
      <c r="T128" s="203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04" t="s">
        <v>3223</v>
      </c>
      <c r="AT128" s="204" t="s">
        <v>166</v>
      </c>
      <c r="AU128" s="204" t="s">
        <v>90</v>
      </c>
      <c r="AY128" s="19" t="s">
        <v>164</v>
      </c>
      <c r="BE128" s="205">
        <f>IF(N128="základní",J128,0)</f>
        <v>0</v>
      </c>
      <c r="BF128" s="205">
        <f>IF(N128="snížená",J128,0)</f>
        <v>0</v>
      </c>
      <c r="BG128" s="205">
        <f>IF(N128="zákl. přenesená",J128,0)</f>
        <v>0</v>
      </c>
      <c r="BH128" s="205">
        <f>IF(N128="sníž. přenesená",J128,0)</f>
        <v>0</v>
      </c>
      <c r="BI128" s="205">
        <f>IF(N128="nulová",J128,0)</f>
        <v>0</v>
      </c>
      <c r="BJ128" s="19" t="s">
        <v>88</v>
      </c>
      <c r="BK128" s="205">
        <f>ROUND(I128*H128,2)</f>
        <v>0</v>
      </c>
      <c r="BL128" s="19" t="s">
        <v>3223</v>
      </c>
      <c r="BM128" s="204" t="s">
        <v>3224</v>
      </c>
    </row>
    <row r="129" spans="1:65" s="2" customFormat="1" ht="19.8" customHeight="1">
      <c r="A129" s="36"/>
      <c r="B129" s="37"/>
      <c r="C129" s="193" t="s">
        <v>90</v>
      </c>
      <c r="D129" s="193" t="s">
        <v>166</v>
      </c>
      <c r="E129" s="194" t="s">
        <v>3225</v>
      </c>
      <c r="F129" s="195" t="s">
        <v>3226</v>
      </c>
      <c r="G129" s="196" t="s">
        <v>579</v>
      </c>
      <c r="H129" s="197">
        <v>1</v>
      </c>
      <c r="I129" s="198"/>
      <c r="J129" s="199">
        <f>ROUND(I129*H129,2)</f>
        <v>0</v>
      </c>
      <c r="K129" s="195" t="s">
        <v>1</v>
      </c>
      <c r="L129" s="41"/>
      <c r="M129" s="200" t="s">
        <v>1</v>
      </c>
      <c r="N129" s="201" t="s">
        <v>45</v>
      </c>
      <c r="O129" s="73"/>
      <c r="P129" s="202">
        <f>O129*H129</f>
        <v>0</v>
      </c>
      <c r="Q129" s="202">
        <v>0</v>
      </c>
      <c r="R129" s="202">
        <f>Q129*H129</f>
        <v>0</v>
      </c>
      <c r="S129" s="202">
        <v>0</v>
      </c>
      <c r="T129" s="203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04" t="s">
        <v>3223</v>
      </c>
      <c r="AT129" s="204" t="s">
        <v>166</v>
      </c>
      <c r="AU129" s="204" t="s">
        <v>90</v>
      </c>
      <c r="AY129" s="19" t="s">
        <v>164</v>
      </c>
      <c r="BE129" s="205">
        <f>IF(N129="základní",J129,0)</f>
        <v>0</v>
      </c>
      <c r="BF129" s="205">
        <f>IF(N129="snížená",J129,0)</f>
        <v>0</v>
      </c>
      <c r="BG129" s="205">
        <f>IF(N129="zákl. přenesená",J129,0)</f>
        <v>0</v>
      </c>
      <c r="BH129" s="205">
        <f>IF(N129="sníž. přenesená",J129,0)</f>
        <v>0</v>
      </c>
      <c r="BI129" s="205">
        <f>IF(N129="nulová",J129,0)</f>
        <v>0</v>
      </c>
      <c r="BJ129" s="19" t="s">
        <v>88</v>
      </c>
      <c r="BK129" s="205">
        <f>ROUND(I129*H129,2)</f>
        <v>0</v>
      </c>
      <c r="BL129" s="19" t="s">
        <v>3223</v>
      </c>
      <c r="BM129" s="204" t="s">
        <v>3227</v>
      </c>
    </row>
    <row r="130" spans="1:65" s="2" customFormat="1" ht="57.6">
      <c r="A130" s="36"/>
      <c r="B130" s="37"/>
      <c r="C130" s="38"/>
      <c r="D130" s="208" t="s">
        <v>195</v>
      </c>
      <c r="E130" s="38"/>
      <c r="F130" s="228" t="s">
        <v>3228</v>
      </c>
      <c r="G130" s="38"/>
      <c r="H130" s="38"/>
      <c r="I130" s="229"/>
      <c r="J130" s="38"/>
      <c r="K130" s="38"/>
      <c r="L130" s="41"/>
      <c r="M130" s="230"/>
      <c r="N130" s="231"/>
      <c r="O130" s="73"/>
      <c r="P130" s="73"/>
      <c r="Q130" s="73"/>
      <c r="R130" s="73"/>
      <c r="S130" s="73"/>
      <c r="T130" s="74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195</v>
      </c>
      <c r="AU130" s="19" t="s">
        <v>90</v>
      </c>
    </row>
    <row r="131" spans="1:65" s="2" customFormat="1" ht="22.2" customHeight="1">
      <c r="A131" s="36"/>
      <c r="B131" s="37"/>
      <c r="C131" s="193" t="s">
        <v>179</v>
      </c>
      <c r="D131" s="193" t="s">
        <v>166</v>
      </c>
      <c r="E131" s="194" t="s">
        <v>3229</v>
      </c>
      <c r="F131" s="195" t="s">
        <v>3230</v>
      </c>
      <c r="G131" s="196" t="s">
        <v>579</v>
      </c>
      <c r="H131" s="197">
        <v>1</v>
      </c>
      <c r="I131" s="198"/>
      <c r="J131" s="199">
        <f>ROUND(I131*H131,2)</f>
        <v>0</v>
      </c>
      <c r="K131" s="195" t="s">
        <v>1</v>
      </c>
      <c r="L131" s="41"/>
      <c r="M131" s="200" t="s">
        <v>1</v>
      </c>
      <c r="N131" s="201" t="s">
        <v>45</v>
      </c>
      <c r="O131" s="73"/>
      <c r="P131" s="202">
        <f>O131*H131</f>
        <v>0</v>
      </c>
      <c r="Q131" s="202">
        <v>0</v>
      </c>
      <c r="R131" s="202">
        <f>Q131*H131</f>
        <v>0</v>
      </c>
      <c r="S131" s="202">
        <v>0</v>
      </c>
      <c r="T131" s="203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04" t="s">
        <v>3223</v>
      </c>
      <c r="AT131" s="204" t="s">
        <v>166</v>
      </c>
      <c r="AU131" s="204" t="s">
        <v>90</v>
      </c>
      <c r="AY131" s="19" t="s">
        <v>164</v>
      </c>
      <c r="BE131" s="205">
        <f>IF(N131="základní",J131,0)</f>
        <v>0</v>
      </c>
      <c r="BF131" s="205">
        <f>IF(N131="snížená",J131,0)</f>
        <v>0</v>
      </c>
      <c r="BG131" s="205">
        <f>IF(N131="zákl. přenesená",J131,0)</f>
        <v>0</v>
      </c>
      <c r="BH131" s="205">
        <f>IF(N131="sníž. přenesená",J131,0)</f>
        <v>0</v>
      </c>
      <c r="BI131" s="205">
        <f>IF(N131="nulová",J131,0)</f>
        <v>0</v>
      </c>
      <c r="BJ131" s="19" t="s">
        <v>88</v>
      </c>
      <c r="BK131" s="205">
        <f>ROUND(I131*H131,2)</f>
        <v>0</v>
      </c>
      <c r="BL131" s="19" t="s">
        <v>3223</v>
      </c>
      <c r="BM131" s="204" t="s">
        <v>3231</v>
      </c>
    </row>
    <row r="132" spans="1:65" s="2" customFormat="1" ht="57.6">
      <c r="A132" s="36"/>
      <c r="B132" s="37"/>
      <c r="C132" s="38"/>
      <c r="D132" s="208" t="s">
        <v>195</v>
      </c>
      <c r="E132" s="38"/>
      <c r="F132" s="228" t="s">
        <v>3228</v>
      </c>
      <c r="G132" s="38"/>
      <c r="H132" s="38"/>
      <c r="I132" s="229"/>
      <c r="J132" s="38"/>
      <c r="K132" s="38"/>
      <c r="L132" s="41"/>
      <c r="M132" s="230"/>
      <c r="N132" s="231"/>
      <c r="O132" s="73"/>
      <c r="P132" s="73"/>
      <c r="Q132" s="73"/>
      <c r="R132" s="73"/>
      <c r="S132" s="73"/>
      <c r="T132" s="74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195</v>
      </c>
      <c r="AU132" s="19" t="s">
        <v>90</v>
      </c>
    </row>
    <row r="133" spans="1:65" s="2" customFormat="1" ht="22.2" customHeight="1">
      <c r="A133" s="36"/>
      <c r="B133" s="37"/>
      <c r="C133" s="193" t="s">
        <v>171</v>
      </c>
      <c r="D133" s="193" t="s">
        <v>166</v>
      </c>
      <c r="E133" s="194" t="s">
        <v>3232</v>
      </c>
      <c r="F133" s="195" t="s">
        <v>3233</v>
      </c>
      <c r="G133" s="196" t="s">
        <v>579</v>
      </c>
      <c r="H133" s="197">
        <v>1</v>
      </c>
      <c r="I133" s="198"/>
      <c r="J133" s="199">
        <f>ROUND(I133*H133,2)</f>
        <v>0</v>
      </c>
      <c r="K133" s="195" t="s">
        <v>1</v>
      </c>
      <c r="L133" s="41"/>
      <c r="M133" s="200" t="s">
        <v>1</v>
      </c>
      <c r="N133" s="201" t="s">
        <v>45</v>
      </c>
      <c r="O133" s="73"/>
      <c r="P133" s="202">
        <f>O133*H133</f>
        <v>0</v>
      </c>
      <c r="Q133" s="202">
        <v>0</v>
      </c>
      <c r="R133" s="202">
        <f>Q133*H133</f>
        <v>0</v>
      </c>
      <c r="S133" s="202">
        <v>0</v>
      </c>
      <c r="T133" s="203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04" t="s">
        <v>3223</v>
      </c>
      <c r="AT133" s="204" t="s">
        <v>166</v>
      </c>
      <c r="AU133" s="204" t="s">
        <v>90</v>
      </c>
      <c r="AY133" s="19" t="s">
        <v>164</v>
      </c>
      <c r="BE133" s="205">
        <f>IF(N133="základní",J133,0)</f>
        <v>0</v>
      </c>
      <c r="BF133" s="205">
        <f>IF(N133="snížená",J133,0)</f>
        <v>0</v>
      </c>
      <c r="BG133" s="205">
        <f>IF(N133="zákl. přenesená",J133,0)</f>
        <v>0</v>
      </c>
      <c r="BH133" s="205">
        <f>IF(N133="sníž. přenesená",J133,0)</f>
        <v>0</v>
      </c>
      <c r="BI133" s="205">
        <f>IF(N133="nulová",J133,0)</f>
        <v>0</v>
      </c>
      <c r="BJ133" s="19" t="s">
        <v>88</v>
      </c>
      <c r="BK133" s="205">
        <f>ROUND(I133*H133,2)</f>
        <v>0</v>
      </c>
      <c r="BL133" s="19" t="s">
        <v>3223</v>
      </c>
      <c r="BM133" s="204" t="s">
        <v>3234</v>
      </c>
    </row>
    <row r="134" spans="1:65" s="2" customFormat="1" ht="14.4" customHeight="1">
      <c r="A134" s="36"/>
      <c r="B134" s="37"/>
      <c r="C134" s="193" t="s">
        <v>189</v>
      </c>
      <c r="D134" s="193" t="s">
        <v>166</v>
      </c>
      <c r="E134" s="194" t="s">
        <v>3235</v>
      </c>
      <c r="F134" s="195" t="s">
        <v>3236</v>
      </c>
      <c r="G134" s="196" t="s">
        <v>579</v>
      </c>
      <c r="H134" s="197">
        <v>1</v>
      </c>
      <c r="I134" s="198"/>
      <c r="J134" s="199">
        <f>ROUND(I134*H134,2)</f>
        <v>0</v>
      </c>
      <c r="K134" s="195" t="s">
        <v>1</v>
      </c>
      <c r="L134" s="41"/>
      <c r="M134" s="200" t="s">
        <v>1</v>
      </c>
      <c r="N134" s="201" t="s">
        <v>45</v>
      </c>
      <c r="O134" s="73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04" t="s">
        <v>3223</v>
      </c>
      <c r="AT134" s="204" t="s">
        <v>166</v>
      </c>
      <c r="AU134" s="204" t="s">
        <v>90</v>
      </c>
      <c r="AY134" s="19" t="s">
        <v>164</v>
      </c>
      <c r="BE134" s="205">
        <f>IF(N134="základní",J134,0)</f>
        <v>0</v>
      </c>
      <c r="BF134" s="205">
        <f>IF(N134="snížená",J134,0)</f>
        <v>0</v>
      </c>
      <c r="BG134" s="205">
        <f>IF(N134="zákl. přenesená",J134,0)</f>
        <v>0</v>
      </c>
      <c r="BH134" s="205">
        <f>IF(N134="sníž. přenesená",J134,0)</f>
        <v>0</v>
      </c>
      <c r="BI134" s="205">
        <f>IF(N134="nulová",J134,0)</f>
        <v>0</v>
      </c>
      <c r="BJ134" s="19" t="s">
        <v>88</v>
      </c>
      <c r="BK134" s="205">
        <f>ROUND(I134*H134,2)</f>
        <v>0</v>
      </c>
      <c r="BL134" s="19" t="s">
        <v>3223</v>
      </c>
      <c r="BM134" s="204" t="s">
        <v>3237</v>
      </c>
    </row>
    <row r="135" spans="1:65" s="2" customFormat="1" ht="22.2" customHeight="1">
      <c r="A135" s="36"/>
      <c r="B135" s="37"/>
      <c r="C135" s="193" t="s">
        <v>198</v>
      </c>
      <c r="D135" s="193" t="s">
        <v>166</v>
      </c>
      <c r="E135" s="194" t="s">
        <v>3238</v>
      </c>
      <c r="F135" s="195" t="s">
        <v>3239</v>
      </c>
      <c r="G135" s="196" t="s">
        <v>579</v>
      </c>
      <c r="H135" s="197">
        <v>1</v>
      </c>
      <c r="I135" s="198"/>
      <c r="J135" s="199">
        <f>ROUND(I135*H135,2)</f>
        <v>0</v>
      </c>
      <c r="K135" s="195" t="s">
        <v>170</v>
      </c>
      <c r="L135" s="41"/>
      <c r="M135" s="200" t="s">
        <v>1</v>
      </c>
      <c r="N135" s="201" t="s">
        <v>45</v>
      </c>
      <c r="O135" s="73"/>
      <c r="P135" s="202">
        <f>O135*H135</f>
        <v>0</v>
      </c>
      <c r="Q135" s="202">
        <v>0</v>
      </c>
      <c r="R135" s="202">
        <f>Q135*H135</f>
        <v>0</v>
      </c>
      <c r="S135" s="202">
        <v>0</v>
      </c>
      <c r="T135" s="203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04" t="s">
        <v>3223</v>
      </c>
      <c r="AT135" s="204" t="s">
        <v>166</v>
      </c>
      <c r="AU135" s="204" t="s">
        <v>90</v>
      </c>
      <c r="AY135" s="19" t="s">
        <v>164</v>
      </c>
      <c r="BE135" s="205">
        <f>IF(N135="základní",J135,0)</f>
        <v>0</v>
      </c>
      <c r="BF135" s="205">
        <f>IF(N135="snížená",J135,0)</f>
        <v>0</v>
      </c>
      <c r="BG135" s="205">
        <f>IF(N135="zákl. přenesená",J135,0)</f>
        <v>0</v>
      </c>
      <c r="BH135" s="205">
        <f>IF(N135="sníž. přenesená",J135,0)</f>
        <v>0</v>
      </c>
      <c r="BI135" s="205">
        <f>IF(N135="nulová",J135,0)</f>
        <v>0</v>
      </c>
      <c r="BJ135" s="19" t="s">
        <v>88</v>
      </c>
      <c r="BK135" s="205">
        <f>ROUND(I135*H135,2)</f>
        <v>0</v>
      </c>
      <c r="BL135" s="19" t="s">
        <v>3223</v>
      </c>
      <c r="BM135" s="204" t="s">
        <v>3240</v>
      </c>
    </row>
    <row r="136" spans="1:65" s="2" customFormat="1" ht="22.2" customHeight="1">
      <c r="A136" s="36"/>
      <c r="B136" s="37"/>
      <c r="C136" s="193" t="s">
        <v>207</v>
      </c>
      <c r="D136" s="193" t="s">
        <v>166</v>
      </c>
      <c r="E136" s="194" t="s">
        <v>3241</v>
      </c>
      <c r="F136" s="195" t="s">
        <v>3242</v>
      </c>
      <c r="G136" s="196" t="s">
        <v>579</v>
      </c>
      <c r="H136" s="197">
        <v>2</v>
      </c>
      <c r="I136" s="198"/>
      <c r="J136" s="199">
        <f>ROUND(I136*H136,2)</f>
        <v>0</v>
      </c>
      <c r="K136" s="195" t="s">
        <v>170</v>
      </c>
      <c r="L136" s="41"/>
      <c r="M136" s="200" t="s">
        <v>1</v>
      </c>
      <c r="N136" s="201" t="s">
        <v>45</v>
      </c>
      <c r="O136" s="73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4" t="s">
        <v>3223</v>
      </c>
      <c r="AT136" s="204" t="s">
        <v>166</v>
      </c>
      <c r="AU136" s="204" t="s">
        <v>90</v>
      </c>
      <c r="AY136" s="19" t="s">
        <v>164</v>
      </c>
      <c r="BE136" s="205">
        <f>IF(N136="základní",J136,0)</f>
        <v>0</v>
      </c>
      <c r="BF136" s="205">
        <f>IF(N136="snížená",J136,0)</f>
        <v>0</v>
      </c>
      <c r="BG136" s="205">
        <f>IF(N136="zákl. přenesená",J136,0)</f>
        <v>0</v>
      </c>
      <c r="BH136" s="205">
        <f>IF(N136="sníž. přenesená",J136,0)</f>
        <v>0</v>
      </c>
      <c r="BI136" s="205">
        <f>IF(N136="nulová",J136,0)</f>
        <v>0</v>
      </c>
      <c r="BJ136" s="19" t="s">
        <v>88</v>
      </c>
      <c r="BK136" s="205">
        <f>ROUND(I136*H136,2)</f>
        <v>0</v>
      </c>
      <c r="BL136" s="19" t="s">
        <v>3223</v>
      </c>
      <c r="BM136" s="204" t="s">
        <v>3243</v>
      </c>
    </row>
    <row r="137" spans="1:65" s="2" customFormat="1" ht="48">
      <c r="A137" s="36"/>
      <c r="B137" s="37"/>
      <c r="C137" s="38"/>
      <c r="D137" s="208" t="s">
        <v>195</v>
      </c>
      <c r="E137" s="38"/>
      <c r="F137" s="228" t="s">
        <v>3244</v>
      </c>
      <c r="G137" s="38"/>
      <c r="H137" s="38"/>
      <c r="I137" s="229"/>
      <c r="J137" s="38"/>
      <c r="K137" s="38"/>
      <c r="L137" s="41"/>
      <c r="M137" s="230"/>
      <c r="N137" s="231"/>
      <c r="O137" s="73"/>
      <c r="P137" s="73"/>
      <c r="Q137" s="73"/>
      <c r="R137" s="73"/>
      <c r="S137" s="73"/>
      <c r="T137" s="74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195</v>
      </c>
      <c r="AU137" s="19" t="s">
        <v>90</v>
      </c>
    </row>
    <row r="138" spans="1:65" s="2" customFormat="1" ht="14.4" customHeight="1">
      <c r="A138" s="36"/>
      <c r="B138" s="37"/>
      <c r="C138" s="193" t="s">
        <v>193</v>
      </c>
      <c r="D138" s="193" t="s">
        <v>166</v>
      </c>
      <c r="E138" s="194" t="s">
        <v>3245</v>
      </c>
      <c r="F138" s="195" t="s">
        <v>3246</v>
      </c>
      <c r="G138" s="196" t="s">
        <v>579</v>
      </c>
      <c r="H138" s="197">
        <v>1</v>
      </c>
      <c r="I138" s="198"/>
      <c r="J138" s="199">
        <f>ROUND(I138*H138,2)</f>
        <v>0</v>
      </c>
      <c r="K138" s="195" t="s">
        <v>170</v>
      </c>
      <c r="L138" s="41"/>
      <c r="M138" s="200" t="s">
        <v>1</v>
      </c>
      <c r="N138" s="201" t="s">
        <v>45</v>
      </c>
      <c r="O138" s="73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4" t="s">
        <v>3223</v>
      </c>
      <c r="AT138" s="204" t="s">
        <v>166</v>
      </c>
      <c r="AU138" s="204" t="s">
        <v>90</v>
      </c>
      <c r="AY138" s="19" t="s">
        <v>164</v>
      </c>
      <c r="BE138" s="205">
        <f>IF(N138="základní",J138,0)</f>
        <v>0</v>
      </c>
      <c r="BF138" s="205">
        <f>IF(N138="snížená",J138,0)</f>
        <v>0</v>
      </c>
      <c r="BG138" s="205">
        <f>IF(N138="zákl. přenesená",J138,0)</f>
        <v>0</v>
      </c>
      <c r="BH138" s="205">
        <f>IF(N138="sníž. přenesená",J138,0)</f>
        <v>0</v>
      </c>
      <c r="BI138" s="205">
        <f>IF(N138="nulová",J138,0)</f>
        <v>0</v>
      </c>
      <c r="BJ138" s="19" t="s">
        <v>88</v>
      </c>
      <c r="BK138" s="205">
        <f>ROUND(I138*H138,2)</f>
        <v>0</v>
      </c>
      <c r="BL138" s="19" t="s">
        <v>3223</v>
      </c>
      <c r="BM138" s="204" t="s">
        <v>3247</v>
      </c>
    </row>
    <row r="139" spans="1:65" s="2" customFormat="1" ht="48">
      <c r="A139" s="36"/>
      <c r="B139" s="37"/>
      <c r="C139" s="38"/>
      <c r="D139" s="208" t="s">
        <v>195</v>
      </c>
      <c r="E139" s="38"/>
      <c r="F139" s="228" t="s">
        <v>3244</v>
      </c>
      <c r="G139" s="38"/>
      <c r="H139" s="38"/>
      <c r="I139" s="229"/>
      <c r="J139" s="38"/>
      <c r="K139" s="38"/>
      <c r="L139" s="41"/>
      <c r="M139" s="230"/>
      <c r="N139" s="231"/>
      <c r="O139" s="73"/>
      <c r="P139" s="73"/>
      <c r="Q139" s="73"/>
      <c r="R139" s="73"/>
      <c r="S139" s="73"/>
      <c r="T139" s="74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195</v>
      </c>
      <c r="AU139" s="19" t="s">
        <v>90</v>
      </c>
    </row>
    <row r="140" spans="1:65" s="2" customFormat="1" ht="22.2" customHeight="1">
      <c r="A140" s="36"/>
      <c r="B140" s="37"/>
      <c r="C140" s="193" t="s">
        <v>219</v>
      </c>
      <c r="D140" s="193" t="s">
        <v>166</v>
      </c>
      <c r="E140" s="194" t="s">
        <v>3248</v>
      </c>
      <c r="F140" s="195" t="s">
        <v>3249</v>
      </c>
      <c r="G140" s="196" t="s">
        <v>579</v>
      </c>
      <c r="H140" s="197">
        <v>1</v>
      </c>
      <c r="I140" s="198"/>
      <c r="J140" s="199">
        <f>ROUND(I140*H140,2)</f>
        <v>0</v>
      </c>
      <c r="K140" s="195" t="s">
        <v>170</v>
      </c>
      <c r="L140" s="41"/>
      <c r="M140" s="200" t="s">
        <v>1</v>
      </c>
      <c r="N140" s="201" t="s">
        <v>45</v>
      </c>
      <c r="O140" s="73"/>
      <c r="P140" s="202">
        <f>O140*H140</f>
        <v>0</v>
      </c>
      <c r="Q140" s="202">
        <v>0</v>
      </c>
      <c r="R140" s="202">
        <f>Q140*H140</f>
        <v>0</v>
      </c>
      <c r="S140" s="202">
        <v>0</v>
      </c>
      <c r="T140" s="203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4" t="s">
        <v>3223</v>
      </c>
      <c r="AT140" s="204" t="s">
        <v>166</v>
      </c>
      <c r="AU140" s="204" t="s">
        <v>90</v>
      </c>
      <c r="AY140" s="19" t="s">
        <v>164</v>
      </c>
      <c r="BE140" s="205">
        <f>IF(N140="základní",J140,0)</f>
        <v>0</v>
      </c>
      <c r="BF140" s="205">
        <f>IF(N140="snížená",J140,0)</f>
        <v>0</v>
      </c>
      <c r="BG140" s="205">
        <f>IF(N140="zákl. přenesená",J140,0)</f>
        <v>0</v>
      </c>
      <c r="BH140" s="205">
        <f>IF(N140="sníž. přenesená",J140,0)</f>
        <v>0</v>
      </c>
      <c r="BI140" s="205">
        <f>IF(N140="nulová",J140,0)</f>
        <v>0</v>
      </c>
      <c r="BJ140" s="19" t="s">
        <v>88</v>
      </c>
      <c r="BK140" s="205">
        <f>ROUND(I140*H140,2)</f>
        <v>0</v>
      </c>
      <c r="BL140" s="19" t="s">
        <v>3223</v>
      </c>
      <c r="BM140" s="204" t="s">
        <v>3250</v>
      </c>
    </row>
    <row r="141" spans="1:65" s="2" customFormat="1" ht="30" customHeight="1">
      <c r="A141" s="36"/>
      <c r="B141" s="37"/>
      <c r="C141" s="193" t="s">
        <v>226</v>
      </c>
      <c r="D141" s="193" t="s">
        <v>166</v>
      </c>
      <c r="E141" s="194" t="s">
        <v>3251</v>
      </c>
      <c r="F141" s="195" t="s">
        <v>3252</v>
      </c>
      <c r="G141" s="196" t="s">
        <v>579</v>
      </c>
      <c r="H141" s="197">
        <v>1</v>
      </c>
      <c r="I141" s="198"/>
      <c r="J141" s="199">
        <f>ROUND(I141*H141,2)</f>
        <v>0</v>
      </c>
      <c r="K141" s="195" t="s">
        <v>1</v>
      </c>
      <c r="L141" s="41"/>
      <c r="M141" s="200" t="s">
        <v>1</v>
      </c>
      <c r="N141" s="201" t="s">
        <v>45</v>
      </c>
      <c r="O141" s="73"/>
      <c r="P141" s="202">
        <f>O141*H141</f>
        <v>0</v>
      </c>
      <c r="Q141" s="202">
        <v>0</v>
      </c>
      <c r="R141" s="202">
        <f>Q141*H141</f>
        <v>0</v>
      </c>
      <c r="S141" s="202">
        <v>0</v>
      </c>
      <c r="T141" s="203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4" t="s">
        <v>3223</v>
      </c>
      <c r="AT141" s="204" t="s">
        <v>166</v>
      </c>
      <c r="AU141" s="204" t="s">
        <v>90</v>
      </c>
      <c r="AY141" s="19" t="s">
        <v>164</v>
      </c>
      <c r="BE141" s="205">
        <f>IF(N141="základní",J141,0)</f>
        <v>0</v>
      </c>
      <c r="BF141" s="205">
        <f>IF(N141="snížená",J141,0)</f>
        <v>0</v>
      </c>
      <c r="BG141" s="205">
        <f>IF(N141="zákl. přenesená",J141,0)</f>
        <v>0</v>
      </c>
      <c r="BH141" s="205">
        <f>IF(N141="sníž. přenesená",J141,0)</f>
        <v>0</v>
      </c>
      <c r="BI141" s="205">
        <f>IF(N141="nulová",J141,0)</f>
        <v>0</v>
      </c>
      <c r="BJ141" s="19" t="s">
        <v>88</v>
      </c>
      <c r="BK141" s="205">
        <f>ROUND(I141*H141,2)</f>
        <v>0</v>
      </c>
      <c r="BL141" s="19" t="s">
        <v>3223</v>
      </c>
      <c r="BM141" s="204" t="s">
        <v>3253</v>
      </c>
    </row>
    <row r="142" spans="1:65" s="2" customFormat="1" ht="28.8">
      <c r="A142" s="36"/>
      <c r="B142" s="37"/>
      <c r="C142" s="38"/>
      <c r="D142" s="208" t="s">
        <v>195</v>
      </c>
      <c r="E142" s="38"/>
      <c r="F142" s="228" t="s">
        <v>3254</v>
      </c>
      <c r="G142" s="38"/>
      <c r="H142" s="38"/>
      <c r="I142" s="229"/>
      <c r="J142" s="38"/>
      <c r="K142" s="38"/>
      <c r="L142" s="41"/>
      <c r="M142" s="230"/>
      <c r="N142" s="231"/>
      <c r="O142" s="73"/>
      <c r="P142" s="73"/>
      <c r="Q142" s="73"/>
      <c r="R142" s="73"/>
      <c r="S142" s="73"/>
      <c r="T142" s="74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195</v>
      </c>
      <c r="AU142" s="19" t="s">
        <v>90</v>
      </c>
    </row>
    <row r="143" spans="1:65" s="12" customFormat="1" ht="22.8" customHeight="1">
      <c r="B143" s="177"/>
      <c r="C143" s="178"/>
      <c r="D143" s="179" t="s">
        <v>79</v>
      </c>
      <c r="E143" s="191" t="s">
        <v>3255</v>
      </c>
      <c r="F143" s="191" t="s">
        <v>3256</v>
      </c>
      <c r="G143" s="178"/>
      <c r="H143" s="178"/>
      <c r="I143" s="181"/>
      <c r="J143" s="192">
        <f>BK143</f>
        <v>0</v>
      </c>
      <c r="K143" s="178"/>
      <c r="L143" s="183"/>
      <c r="M143" s="184"/>
      <c r="N143" s="185"/>
      <c r="O143" s="185"/>
      <c r="P143" s="186">
        <f>SUM(P144:P145)</f>
        <v>0</v>
      </c>
      <c r="Q143" s="185"/>
      <c r="R143" s="186">
        <f>SUM(R144:R145)</f>
        <v>0</v>
      </c>
      <c r="S143" s="185"/>
      <c r="T143" s="187">
        <f>SUM(T144:T145)</f>
        <v>0</v>
      </c>
      <c r="AR143" s="188" t="s">
        <v>189</v>
      </c>
      <c r="AT143" s="189" t="s">
        <v>79</v>
      </c>
      <c r="AU143" s="189" t="s">
        <v>88</v>
      </c>
      <c r="AY143" s="188" t="s">
        <v>164</v>
      </c>
      <c r="BK143" s="190">
        <f>SUM(BK144:BK145)</f>
        <v>0</v>
      </c>
    </row>
    <row r="144" spans="1:65" s="2" customFormat="1" ht="14.4" customHeight="1">
      <c r="A144" s="36"/>
      <c r="B144" s="37"/>
      <c r="C144" s="193" t="s">
        <v>240</v>
      </c>
      <c r="D144" s="193" t="s">
        <v>166</v>
      </c>
      <c r="E144" s="194" t="s">
        <v>3257</v>
      </c>
      <c r="F144" s="195" t="s">
        <v>3256</v>
      </c>
      <c r="G144" s="196" t="s">
        <v>579</v>
      </c>
      <c r="H144" s="197">
        <v>1</v>
      </c>
      <c r="I144" s="198"/>
      <c r="J144" s="199">
        <f>ROUND(I144*H144,2)</f>
        <v>0</v>
      </c>
      <c r="K144" s="195" t="s">
        <v>170</v>
      </c>
      <c r="L144" s="41"/>
      <c r="M144" s="200" t="s">
        <v>1</v>
      </c>
      <c r="N144" s="201" t="s">
        <v>45</v>
      </c>
      <c r="O144" s="73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4" t="s">
        <v>3223</v>
      </c>
      <c r="AT144" s="204" t="s">
        <v>166</v>
      </c>
      <c r="AU144" s="204" t="s">
        <v>90</v>
      </c>
      <c r="AY144" s="19" t="s">
        <v>164</v>
      </c>
      <c r="BE144" s="205">
        <f>IF(N144="základní",J144,0)</f>
        <v>0</v>
      </c>
      <c r="BF144" s="205">
        <f>IF(N144="snížená",J144,0)</f>
        <v>0</v>
      </c>
      <c r="BG144" s="205">
        <f>IF(N144="zákl. přenesená",J144,0)</f>
        <v>0</v>
      </c>
      <c r="BH144" s="205">
        <f>IF(N144="sníž. přenesená",J144,0)</f>
        <v>0</v>
      </c>
      <c r="BI144" s="205">
        <f>IF(N144="nulová",J144,0)</f>
        <v>0</v>
      </c>
      <c r="BJ144" s="19" t="s">
        <v>88</v>
      </c>
      <c r="BK144" s="205">
        <f>ROUND(I144*H144,2)</f>
        <v>0</v>
      </c>
      <c r="BL144" s="19" t="s">
        <v>3223</v>
      </c>
      <c r="BM144" s="204" t="s">
        <v>3258</v>
      </c>
    </row>
    <row r="145" spans="1:65" s="2" customFormat="1" ht="86.4">
      <c r="A145" s="36"/>
      <c r="B145" s="37"/>
      <c r="C145" s="38"/>
      <c r="D145" s="208" t="s">
        <v>195</v>
      </c>
      <c r="E145" s="38"/>
      <c r="F145" s="228" t="s">
        <v>3259</v>
      </c>
      <c r="G145" s="38"/>
      <c r="H145" s="38"/>
      <c r="I145" s="229"/>
      <c r="J145" s="38"/>
      <c r="K145" s="38"/>
      <c r="L145" s="41"/>
      <c r="M145" s="230"/>
      <c r="N145" s="231"/>
      <c r="O145" s="73"/>
      <c r="P145" s="73"/>
      <c r="Q145" s="73"/>
      <c r="R145" s="73"/>
      <c r="S145" s="73"/>
      <c r="T145" s="74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195</v>
      </c>
      <c r="AU145" s="19" t="s">
        <v>90</v>
      </c>
    </row>
    <row r="146" spans="1:65" s="12" customFormat="1" ht="22.8" customHeight="1">
      <c r="B146" s="177"/>
      <c r="C146" s="178"/>
      <c r="D146" s="179" t="s">
        <v>79</v>
      </c>
      <c r="E146" s="191" t="s">
        <v>3260</v>
      </c>
      <c r="F146" s="191" t="s">
        <v>3261</v>
      </c>
      <c r="G146" s="178"/>
      <c r="H146" s="178"/>
      <c r="I146" s="181"/>
      <c r="J146" s="192">
        <f>BK146</f>
        <v>0</v>
      </c>
      <c r="K146" s="178"/>
      <c r="L146" s="183"/>
      <c r="M146" s="184"/>
      <c r="N146" s="185"/>
      <c r="O146" s="185"/>
      <c r="P146" s="186">
        <f>SUM(P147:P153)</f>
        <v>0</v>
      </c>
      <c r="Q146" s="185"/>
      <c r="R146" s="186">
        <f>SUM(R147:R153)</f>
        <v>0</v>
      </c>
      <c r="S146" s="185"/>
      <c r="T146" s="187">
        <f>SUM(T147:T153)</f>
        <v>0</v>
      </c>
      <c r="AR146" s="188" t="s">
        <v>189</v>
      </c>
      <c r="AT146" s="189" t="s">
        <v>79</v>
      </c>
      <c r="AU146" s="189" t="s">
        <v>88</v>
      </c>
      <c r="AY146" s="188" t="s">
        <v>164</v>
      </c>
      <c r="BK146" s="190">
        <f>SUM(BK147:BK153)</f>
        <v>0</v>
      </c>
    </row>
    <row r="147" spans="1:65" s="2" customFormat="1" ht="14.4" customHeight="1">
      <c r="A147" s="36"/>
      <c r="B147" s="37"/>
      <c r="C147" s="193" t="s">
        <v>245</v>
      </c>
      <c r="D147" s="193" t="s">
        <v>166</v>
      </c>
      <c r="E147" s="194" t="s">
        <v>3262</v>
      </c>
      <c r="F147" s="195" t="s">
        <v>3261</v>
      </c>
      <c r="G147" s="196" t="s">
        <v>579</v>
      </c>
      <c r="H147" s="197">
        <v>1</v>
      </c>
      <c r="I147" s="198"/>
      <c r="J147" s="199">
        <f>ROUND(I147*H147,2)</f>
        <v>0</v>
      </c>
      <c r="K147" s="195" t="s">
        <v>170</v>
      </c>
      <c r="L147" s="41"/>
      <c r="M147" s="200" t="s">
        <v>1</v>
      </c>
      <c r="N147" s="201" t="s">
        <v>45</v>
      </c>
      <c r="O147" s="73"/>
      <c r="P147" s="202">
        <f>O147*H147</f>
        <v>0</v>
      </c>
      <c r="Q147" s="202">
        <v>0</v>
      </c>
      <c r="R147" s="202">
        <f>Q147*H147</f>
        <v>0</v>
      </c>
      <c r="S147" s="202">
        <v>0</v>
      </c>
      <c r="T147" s="203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4" t="s">
        <v>3223</v>
      </c>
      <c r="AT147" s="204" t="s">
        <v>166</v>
      </c>
      <c r="AU147" s="204" t="s">
        <v>90</v>
      </c>
      <c r="AY147" s="19" t="s">
        <v>164</v>
      </c>
      <c r="BE147" s="205">
        <f>IF(N147="základní",J147,0)</f>
        <v>0</v>
      </c>
      <c r="BF147" s="205">
        <f>IF(N147="snížená",J147,0)</f>
        <v>0</v>
      </c>
      <c r="BG147" s="205">
        <f>IF(N147="zákl. přenesená",J147,0)</f>
        <v>0</v>
      </c>
      <c r="BH147" s="205">
        <f>IF(N147="sníž. přenesená",J147,0)</f>
        <v>0</v>
      </c>
      <c r="BI147" s="205">
        <f>IF(N147="nulová",J147,0)</f>
        <v>0</v>
      </c>
      <c r="BJ147" s="19" t="s">
        <v>88</v>
      </c>
      <c r="BK147" s="205">
        <f>ROUND(I147*H147,2)</f>
        <v>0</v>
      </c>
      <c r="BL147" s="19" t="s">
        <v>3223</v>
      </c>
      <c r="BM147" s="204" t="s">
        <v>3263</v>
      </c>
    </row>
    <row r="148" spans="1:65" s="2" customFormat="1" ht="57.6">
      <c r="A148" s="36"/>
      <c r="B148" s="37"/>
      <c r="C148" s="38"/>
      <c r="D148" s="208" t="s">
        <v>195</v>
      </c>
      <c r="E148" s="38"/>
      <c r="F148" s="228" t="s">
        <v>3264</v>
      </c>
      <c r="G148" s="38"/>
      <c r="H148" s="38"/>
      <c r="I148" s="229"/>
      <c r="J148" s="38"/>
      <c r="K148" s="38"/>
      <c r="L148" s="41"/>
      <c r="M148" s="230"/>
      <c r="N148" s="231"/>
      <c r="O148" s="73"/>
      <c r="P148" s="73"/>
      <c r="Q148" s="73"/>
      <c r="R148" s="73"/>
      <c r="S148" s="73"/>
      <c r="T148" s="74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195</v>
      </c>
      <c r="AU148" s="19" t="s">
        <v>90</v>
      </c>
    </row>
    <row r="149" spans="1:65" s="2" customFormat="1" ht="14.4" customHeight="1">
      <c r="A149" s="36"/>
      <c r="B149" s="37"/>
      <c r="C149" s="193" t="s">
        <v>253</v>
      </c>
      <c r="D149" s="193" t="s">
        <v>166</v>
      </c>
      <c r="E149" s="194" t="s">
        <v>3265</v>
      </c>
      <c r="F149" s="195" t="s">
        <v>3266</v>
      </c>
      <c r="G149" s="196" t="s">
        <v>579</v>
      </c>
      <c r="H149" s="197">
        <v>159155.1</v>
      </c>
      <c r="I149" s="198"/>
      <c r="J149" s="199">
        <f>ROUND(I149*H149,2)</f>
        <v>0</v>
      </c>
      <c r="K149" s="195" t="s">
        <v>170</v>
      </c>
      <c r="L149" s="41"/>
      <c r="M149" s="200" t="s">
        <v>1</v>
      </c>
      <c r="N149" s="201" t="s">
        <v>45</v>
      </c>
      <c r="O149" s="73"/>
      <c r="P149" s="202">
        <f>O149*H149</f>
        <v>0</v>
      </c>
      <c r="Q149" s="202">
        <v>0</v>
      </c>
      <c r="R149" s="202">
        <f>Q149*H149</f>
        <v>0</v>
      </c>
      <c r="S149" s="202">
        <v>0</v>
      </c>
      <c r="T149" s="203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04" t="s">
        <v>3223</v>
      </c>
      <c r="AT149" s="204" t="s">
        <v>166</v>
      </c>
      <c r="AU149" s="204" t="s">
        <v>90</v>
      </c>
      <c r="AY149" s="19" t="s">
        <v>164</v>
      </c>
      <c r="BE149" s="205">
        <f>IF(N149="základní",J149,0)</f>
        <v>0</v>
      </c>
      <c r="BF149" s="205">
        <f>IF(N149="snížená",J149,0)</f>
        <v>0</v>
      </c>
      <c r="BG149" s="205">
        <f>IF(N149="zákl. přenesená",J149,0)</f>
        <v>0</v>
      </c>
      <c r="BH149" s="205">
        <f>IF(N149="sníž. přenesená",J149,0)</f>
        <v>0</v>
      </c>
      <c r="BI149" s="205">
        <f>IF(N149="nulová",J149,0)</f>
        <v>0</v>
      </c>
      <c r="BJ149" s="19" t="s">
        <v>88</v>
      </c>
      <c r="BK149" s="205">
        <f>ROUND(I149*H149,2)</f>
        <v>0</v>
      </c>
      <c r="BL149" s="19" t="s">
        <v>3223</v>
      </c>
      <c r="BM149" s="204" t="s">
        <v>3267</v>
      </c>
    </row>
    <row r="150" spans="1:65" s="16" customFormat="1" ht="10.199999999999999">
      <c r="B150" s="254"/>
      <c r="C150" s="255"/>
      <c r="D150" s="208" t="s">
        <v>177</v>
      </c>
      <c r="E150" s="256" t="s">
        <v>1</v>
      </c>
      <c r="F150" s="257" t="s">
        <v>3268</v>
      </c>
      <c r="G150" s="255"/>
      <c r="H150" s="256" t="s">
        <v>1</v>
      </c>
      <c r="I150" s="258"/>
      <c r="J150" s="255"/>
      <c r="K150" s="255"/>
      <c r="L150" s="259"/>
      <c r="M150" s="260"/>
      <c r="N150" s="261"/>
      <c r="O150" s="261"/>
      <c r="P150" s="261"/>
      <c r="Q150" s="261"/>
      <c r="R150" s="261"/>
      <c r="S150" s="261"/>
      <c r="T150" s="262"/>
      <c r="AT150" s="263" t="s">
        <v>177</v>
      </c>
      <c r="AU150" s="263" t="s">
        <v>90</v>
      </c>
      <c r="AV150" s="16" t="s">
        <v>88</v>
      </c>
      <c r="AW150" s="16" t="s">
        <v>36</v>
      </c>
      <c r="AX150" s="16" t="s">
        <v>80</v>
      </c>
      <c r="AY150" s="263" t="s">
        <v>164</v>
      </c>
    </row>
    <row r="151" spans="1:65" s="13" customFormat="1" ht="10.199999999999999">
      <c r="B151" s="206"/>
      <c r="C151" s="207"/>
      <c r="D151" s="208" t="s">
        <v>177</v>
      </c>
      <c r="E151" s="209" t="s">
        <v>1</v>
      </c>
      <c r="F151" s="210" t="s">
        <v>3269</v>
      </c>
      <c r="G151" s="207"/>
      <c r="H151" s="211">
        <v>159155.1</v>
      </c>
      <c r="I151" s="212"/>
      <c r="J151" s="207"/>
      <c r="K151" s="207"/>
      <c r="L151" s="213"/>
      <c r="M151" s="214"/>
      <c r="N151" s="215"/>
      <c r="O151" s="215"/>
      <c r="P151" s="215"/>
      <c r="Q151" s="215"/>
      <c r="R151" s="215"/>
      <c r="S151" s="215"/>
      <c r="T151" s="216"/>
      <c r="AT151" s="217" t="s">
        <v>177</v>
      </c>
      <c r="AU151" s="217" t="s">
        <v>90</v>
      </c>
      <c r="AV151" s="13" t="s">
        <v>90</v>
      </c>
      <c r="AW151" s="13" t="s">
        <v>36</v>
      </c>
      <c r="AX151" s="13" t="s">
        <v>88</v>
      </c>
      <c r="AY151" s="217" t="s">
        <v>164</v>
      </c>
    </row>
    <row r="152" spans="1:65" s="2" customFormat="1" ht="14.4" customHeight="1">
      <c r="A152" s="36"/>
      <c r="B152" s="37"/>
      <c r="C152" s="193" t="s">
        <v>258</v>
      </c>
      <c r="D152" s="193" t="s">
        <v>166</v>
      </c>
      <c r="E152" s="194" t="s">
        <v>3270</v>
      </c>
      <c r="F152" s="195" t="s">
        <v>3271</v>
      </c>
      <c r="G152" s="196" t="s">
        <v>579</v>
      </c>
      <c r="H152" s="197">
        <v>1</v>
      </c>
      <c r="I152" s="198"/>
      <c r="J152" s="199">
        <f>ROUND(I152*H152,2)</f>
        <v>0</v>
      </c>
      <c r="K152" s="195" t="s">
        <v>170</v>
      </c>
      <c r="L152" s="41"/>
      <c r="M152" s="200" t="s">
        <v>1</v>
      </c>
      <c r="N152" s="201" t="s">
        <v>45</v>
      </c>
      <c r="O152" s="73"/>
      <c r="P152" s="202">
        <f>O152*H152</f>
        <v>0</v>
      </c>
      <c r="Q152" s="202">
        <v>0</v>
      </c>
      <c r="R152" s="202">
        <f>Q152*H152</f>
        <v>0</v>
      </c>
      <c r="S152" s="202">
        <v>0</v>
      </c>
      <c r="T152" s="203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04" t="s">
        <v>3223</v>
      </c>
      <c r="AT152" s="204" t="s">
        <v>166</v>
      </c>
      <c r="AU152" s="204" t="s">
        <v>90</v>
      </c>
      <c r="AY152" s="19" t="s">
        <v>164</v>
      </c>
      <c r="BE152" s="205">
        <f>IF(N152="základní",J152,0)</f>
        <v>0</v>
      </c>
      <c r="BF152" s="205">
        <f>IF(N152="snížená",J152,0)</f>
        <v>0</v>
      </c>
      <c r="BG152" s="205">
        <f>IF(N152="zákl. přenesená",J152,0)</f>
        <v>0</v>
      </c>
      <c r="BH152" s="205">
        <f>IF(N152="sníž. přenesená",J152,0)</f>
        <v>0</v>
      </c>
      <c r="BI152" s="205">
        <f>IF(N152="nulová",J152,0)</f>
        <v>0</v>
      </c>
      <c r="BJ152" s="19" t="s">
        <v>88</v>
      </c>
      <c r="BK152" s="205">
        <f>ROUND(I152*H152,2)</f>
        <v>0</v>
      </c>
      <c r="BL152" s="19" t="s">
        <v>3223</v>
      </c>
      <c r="BM152" s="204" t="s">
        <v>3272</v>
      </c>
    </row>
    <row r="153" spans="1:65" s="2" customFormat="1" ht="38.4">
      <c r="A153" s="36"/>
      <c r="B153" s="37"/>
      <c r="C153" s="38"/>
      <c r="D153" s="208" t="s">
        <v>195</v>
      </c>
      <c r="E153" s="38"/>
      <c r="F153" s="228" t="s">
        <v>3273</v>
      </c>
      <c r="G153" s="38"/>
      <c r="H153" s="38"/>
      <c r="I153" s="229"/>
      <c r="J153" s="38"/>
      <c r="K153" s="38"/>
      <c r="L153" s="41"/>
      <c r="M153" s="230"/>
      <c r="N153" s="231"/>
      <c r="O153" s="73"/>
      <c r="P153" s="73"/>
      <c r="Q153" s="73"/>
      <c r="R153" s="73"/>
      <c r="S153" s="73"/>
      <c r="T153" s="74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195</v>
      </c>
      <c r="AU153" s="19" t="s">
        <v>90</v>
      </c>
    </row>
    <row r="154" spans="1:65" s="12" customFormat="1" ht="22.8" customHeight="1">
      <c r="B154" s="177"/>
      <c r="C154" s="178"/>
      <c r="D154" s="179" t="s">
        <v>79</v>
      </c>
      <c r="E154" s="191" t="s">
        <v>3274</v>
      </c>
      <c r="F154" s="191" t="s">
        <v>3275</v>
      </c>
      <c r="G154" s="178"/>
      <c r="H154" s="178"/>
      <c r="I154" s="181"/>
      <c r="J154" s="192">
        <f>BK154</f>
        <v>0</v>
      </c>
      <c r="K154" s="178"/>
      <c r="L154" s="183"/>
      <c r="M154" s="184"/>
      <c r="N154" s="185"/>
      <c r="O154" s="185"/>
      <c r="P154" s="186">
        <f>SUM(P155:P160)</f>
        <v>0</v>
      </c>
      <c r="Q154" s="185"/>
      <c r="R154" s="186">
        <f>SUM(R155:R160)</f>
        <v>0</v>
      </c>
      <c r="S154" s="185"/>
      <c r="T154" s="187">
        <f>SUM(T155:T160)</f>
        <v>0</v>
      </c>
      <c r="AR154" s="188" t="s">
        <v>189</v>
      </c>
      <c r="AT154" s="189" t="s">
        <v>79</v>
      </c>
      <c r="AU154" s="189" t="s">
        <v>88</v>
      </c>
      <c r="AY154" s="188" t="s">
        <v>164</v>
      </c>
      <c r="BK154" s="190">
        <f>SUM(BK155:BK160)</f>
        <v>0</v>
      </c>
    </row>
    <row r="155" spans="1:65" s="2" customFormat="1" ht="14.4" customHeight="1">
      <c r="A155" s="36"/>
      <c r="B155" s="37"/>
      <c r="C155" s="193" t="s">
        <v>8</v>
      </c>
      <c r="D155" s="193" t="s">
        <v>166</v>
      </c>
      <c r="E155" s="194" t="s">
        <v>3276</v>
      </c>
      <c r="F155" s="195" t="s">
        <v>3277</v>
      </c>
      <c r="G155" s="196" t="s">
        <v>579</v>
      </c>
      <c r="H155" s="197">
        <v>1</v>
      </c>
      <c r="I155" s="198"/>
      <c r="J155" s="199">
        <f>ROUND(I155*H155,2)</f>
        <v>0</v>
      </c>
      <c r="K155" s="195" t="s">
        <v>170</v>
      </c>
      <c r="L155" s="41"/>
      <c r="M155" s="200" t="s">
        <v>1</v>
      </c>
      <c r="N155" s="201" t="s">
        <v>45</v>
      </c>
      <c r="O155" s="73"/>
      <c r="P155" s="202">
        <f>O155*H155</f>
        <v>0</v>
      </c>
      <c r="Q155" s="202">
        <v>0</v>
      </c>
      <c r="R155" s="202">
        <f>Q155*H155</f>
        <v>0</v>
      </c>
      <c r="S155" s="202">
        <v>0</v>
      </c>
      <c r="T155" s="203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4" t="s">
        <v>3223</v>
      </c>
      <c r="AT155" s="204" t="s">
        <v>166</v>
      </c>
      <c r="AU155" s="204" t="s">
        <v>90</v>
      </c>
      <c r="AY155" s="19" t="s">
        <v>164</v>
      </c>
      <c r="BE155" s="205">
        <f>IF(N155="základní",J155,0)</f>
        <v>0</v>
      </c>
      <c r="BF155" s="205">
        <f>IF(N155="snížená",J155,0)</f>
        <v>0</v>
      </c>
      <c r="BG155" s="205">
        <f>IF(N155="zákl. přenesená",J155,0)</f>
        <v>0</v>
      </c>
      <c r="BH155" s="205">
        <f>IF(N155="sníž. přenesená",J155,0)</f>
        <v>0</v>
      </c>
      <c r="BI155" s="205">
        <f>IF(N155="nulová",J155,0)</f>
        <v>0</v>
      </c>
      <c r="BJ155" s="19" t="s">
        <v>88</v>
      </c>
      <c r="BK155" s="205">
        <f>ROUND(I155*H155,2)</f>
        <v>0</v>
      </c>
      <c r="BL155" s="19" t="s">
        <v>3223</v>
      </c>
      <c r="BM155" s="204" t="s">
        <v>3278</v>
      </c>
    </row>
    <row r="156" spans="1:65" s="2" customFormat="1" ht="38.4">
      <c r="A156" s="36"/>
      <c r="B156" s="37"/>
      <c r="C156" s="38"/>
      <c r="D156" s="208" t="s">
        <v>195</v>
      </c>
      <c r="E156" s="38"/>
      <c r="F156" s="228" t="s">
        <v>3279</v>
      </c>
      <c r="G156" s="38"/>
      <c r="H156" s="38"/>
      <c r="I156" s="229"/>
      <c r="J156" s="38"/>
      <c r="K156" s="38"/>
      <c r="L156" s="41"/>
      <c r="M156" s="230"/>
      <c r="N156" s="231"/>
      <c r="O156" s="73"/>
      <c r="P156" s="73"/>
      <c r="Q156" s="73"/>
      <c r="R156" s="73"/>
      <c r="S156" s="73"/>
      <c r="T156" s="74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195</v>
      </c>
      <c r="AU156" s="19" t="s">
        <v>90</v>
      </c>
    </row>
    <row r="157" spans="1:65" s="2" customFormat="1" ht="14.4" customHeight="1">
      <c r="A157" s="36"/>
      <c r="B157" s="37"/>
      <c r="C157" s="193" t="s">
        <v>270</v>
      </c>
      <c r="D157" s="193" t="s">
        <v>166</v>
      </c>
      <c r="E157" s="194" t="s">
        <v>3280</v>
      </c>
      <c r="F157" s="195" t="s">
        <v>3281</v>
      </c>
      <c r="G157" s="196" t="s">
        <v>579</v>
      </c>
      <c r="H157" s="197">
        <v>1</v>
      </c>
      <c r="I157" s="198"/>
      <c r="J157" s="199">
        <f>ROUND(I157*H157,2)</f>
        <v>0</v>
      </c>
      <c r="K157" s="195" t="s">
        <v>170</v>
      </c>
      <c r="L157" s="41"/>
      <c r="M157" s="200" t="s">
        <v>1</v>
      </c>
      <c r="N157" s="201" t="s">
        <v>45</v>
      </c>
      <c r="O157" s="73"/>
      <c r="P157" s="202">
        <f>O157*H157</f>
        <v>0</v>
      </c>
      <c r="Q157" s="202">
        <v>0</v>
      </c>
      <c r="R157" s="202">
        <f>Q157*H157</f>
        <v>0</v>
      </c>
      <c r="S157" s="202">
        <v>0</v>
      </c>
      <c r="T157" s="203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4" t="s">
        <v>3223</v>
      </c>
      <c r="AT157" s="204" t="s">
        <v>166</v>
      </c>
      <c r="AU157" s="204" t="s">
        <v>90</v>
      </c>
      <c r="AY157" s="19" t="s">
        <v>164</v>
      </c>
      <c r="BE157" s="205">
        <f>IF(N157="základní",J157,0)</f>
        <v>0</v>
      </c>
      <c r="BF157" s="205">
        <f>IF(N157="snížená",J157,0)</f>
        <v>0</v>
      </c>
      <c r="BG157" s="205">
        <f>IF(N157="zákl. přenesená",J157,0)</f>
        <v>0</v>
      </c>
      <c r="BH157" s="205">
        <f>IF(N157="sníž. přenesená",J157,0)</f>
        <v>0</v>
      </c>
      <c r="BI157" s="205">
        <f>IF(N157="nulová",J157,0)</f>
        <v>0</v>
      </c>
      <c r="BJ157" s="19" t="s">
        <v>88</v>
      </c>
      <c r="BK157" s="205">
        <f>ROUND(I157*H157,2)</f>
        <v>0</v>
      </c>
      <c r="BL157" s="19" t="s">
        <v>3223</v>
      </c>
      <c r="BM157" s="204" t="s">
        <v>3282</v>
      </c>
    </row>
    <row r="158" spans="1:65" s="2" customFormat="1" ht="38.4">
      <c r="A158" s="36"/>
      <c r="B158" s="37"/>
      <c r="C158" s="38"/>
      <c r="D158" s="208" t="s">
        <v>195</v>
      </c>
      <c r="E158" s="38"/>
      <c r="F158" s="228" t="s">
        <v>3283</v>
      </c>
      <c r="G158" s="38"/>
      <c r="H158" s="38"/>
      <c r="I158" s="229"/>
      <c r="J158" s="38"/>
      <c r="K158" s="38"/>
      <c r="L158" s="41"/>
      <c r="M158" s="230"/>
      <c r="N158" s="231"/>
      <c r="O158" s="73"/>
      <c r="P158" s="73"/>
      <c r="Q158" s="73"/>
      <c r="R158" s="73"/>
      <c r="S158" s="73"/>
      <c r="T158" s="74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195</v>
      </c>
      <c r="AU158" s="19" t="s">
        <v>90</v>
      </c>
    </row>
    <row r="159" spans="1:65" s="2" customFormat="1" ht="14.4" customHeight="1">
      <c r="A159" s="36"/>
      <c r="B159" s="37"/>
      <c r="C159" s="193" t="s">
        <v>276</v>
      </c>
      <c r="D159" s="193" t="s">
        <v>166</v>
      </c>
      <c r="E159" s="194" t="s">
        <v>3284</v>
      </c>
      <c r="F159" s="195" t="s">
        <v>3285</v>
      </c>
      <c r="G159" s="196" t="s">
        <v>579</v>
      </c>
      <c r="H159" s="197">
        <v>1</v>
      </c>
      <c r="I159" s="198"/>
      <c r="J159" s="199">
        <f>ROUND(I159*H159,2)</f>
        <v>0</v>
      </c>
      <c r="K159" s="195" t="s">
        <v>170</v>
      </c>
      <c r="L159" s="41"/>
      <c r="M159" s="200" t="s">
        <v>1</v>
      </c>
      <c r="N159" s="201" t="s">
        <v>45</v>
      </c>
      <c r="O159" s="73"/>
      <c r="P159" s="202">
        <f>O159*H159</f>
        <v>0</v>
      </c>
      <c r="Q159" s="202">
        <v>0</v>
      </c>
      <c r="R159" s="202">
        <f>Q159*H159</f>
        <v>0</v>
      </c>
      <c r="S159" s="202">
        <v>0</v>
      </c>
      <c r="T159" s="203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04" t="s">
        <v>3223</v>
      </c>
      <c r="AT159" s="204" t="s">
        <v>166</v>
      </c>
      <c r="AU159" s="204" t="s">
        <v>90</v>
      </c>
      <c r="AY159" s="19" t="s">
        <v>164</v>
      </c>
      <c r="BE159" s="205">
        <f>IF(N159="základní",J159,0)</f>
        <v>0</v>
      </c>
      <c r="BF159" s="205">
        <f>IF(N159="snížená",J159,0)</f>
        <v>0</v>
      </c>
      <c r="BG159" s="205">
        <f>IF(N159="zákl. přenesená",J159,0)</f>
        <v>0</v>
      </c>
      <c r="BH159" s="205">
        <f>IF(N159="sníž. přenesená",J159,0)</f>
        <v>0</v>
      </c>
      <c r="BI159" s="205">
        <f>IF(N159="nulová",J159,0)</f>
        <v>0</v>
      </c>
      <c r="BJ159" s="19" t="s">
        <v>88</v>
      </c>
      <c r="BK159" s="205">
        <f>ROUND(I159*H159,2)</f>
        <v>0</v>
      </c>
      <c r="BL159" s="19" t="s">
        <v>3223</v>
      </c>
      <c r="BM159" s="204" t="s">
        <v>3286</v>
      </c>
    </row>
    <row r="160" spans="1:65" s="2" customFormat="1" ht="28.8">
      <c r="A160" s="36"/>
      <c r="B160" s="37"/>
      <c r="C160" s="38"/>
      <c r="D160" s="208" t="s">
        <v>195</v>
      </c>
      <c r="E160" s="38"/>
      <c r="F160" s="228" t="s">
        <v>3287</v>
      </c>
      <c r="G160" s="38"/>
      <c r="H160" s="38"/>
      <c r="I160" s="229"/>
      <c r="J160" s="38"/>
      <c r="K160" s="38"/>
      <c r="L160" s="41"/>
      <c r="M160" s="230"/>
      <c r="N160" s="231"/>
      <c r="O160" s="73"/>
      <c r="P160" s="73"/>
      <c r="Q160" s="73"/>
      <c r="R160" s="73"/>
      <c r="S160" s="73"/>
      <c r="T160" s="74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9" t="s">
        <v>195</v>
      </c>
      <c r="AU160" s="19" t="s">
        <v>90</v>
      </c>
    </row>
    <row r="161" spans="1:65" s="12" customFormat="1" ht="22.8" customHeight="1">
      <c r="B161" s="177"/>
      <c r="C161" s="178"/>
      <c r="D161" s="179" t="s">
        <v>79</v>
      </c>
      <c r="E161" s="191" t="s">
        <v>3288</v>
      </c>
      <c r="F161" s="191" t="s">
        <v>3289</v>
      </c>
      <c r="G161" s="178"/>
      <c r="H161" s="178"/>
      <c r="I161" s="181"/>
      <c r="J161" s="192">
        <f>BK161</f>
        <v>0</v>
      </c>
      <c r="K161" s="178"/>
      <c r="L161" s="183"/>
      <c r="M161" s="184"/>
      <c r="N161" s="185"/>
      <c r="O161" s="185"/>
      <c r="P161" s="186">
        <f>SUM(P162:P163)</f>
        <v>0</v>
      </c>
      <c r="Q161" s="185"/>
      <c r="R161" s="186">
        <f>SUM(R162:R163)</f>
        <v>0</v>
      </c>
      <c r="S161" s="185"/>
      <c r="T161" s="187">
        <f>SUM(T162:T163)</f>
        <v>0</v>
      </c>
      <c r="AR161" s="188" t="s">
        <v>189</v>
      </c>
      <c r="AT161" s="189" t="s">
        <v>79</v>
      </c>
      <c r="AU161" s="189" t="s">
        <v>88</v>
      </c>
      <c r="AY161" s="188" t="s">
        <v>164</v>
      </c>
      <c r="BK161" s="190">
        <f>SUM(BK162:BK163)</f>
        <v>0</v>
      </c>
    </row>
    <row r="162" spans="1:65" s="2" customFormat="1" ht="14.4" customHeight="1">
      <c r="A162" s="36"/>
      <c r="B162" s="37"/>
      <c r="C162" s="193" t="s">
        <v>281</v>
      </c>
      <c r="D162" s="193" t="s">
        <v>166</v>
      </c>
      <c r="E162" s="194" t="s">
        <v>3290</v>
      </c>
      <c r="F162" s="195" t="s">
        <v>3291</v>
      </c>
      <c r="G162" s="196" t="s">
        <v>579</v>
      </c>
      <c r="H162" s="197">
        <v>1</v>
      </c>
      <c r="I162" s="198"/>
      <c r="J162" s="199">
        <f>ROUND(I162*H162,2)</f>
        <v>0</v>
      </c>
      <c r="K162" s="195" t="s">
        <v>1</v>
      </c>
      <c r="L162" s="41"/>
      <c r="M162" s="200" t="s">
        <v>1</v>
      </c>
      <c r="N162" s="201" t="s">
        <v>45</v>
      </c>
      <c r="O162" s="73"/>
      <c r="P162" s="202">
        <f>O162*H162</f>
        <v>0</v>
      </c>
      <c r="Q162" s="202">
        <v>0</v>
      </c>
      <c r="R162" s="202">
        <f>Q162*H162</f>
        <v>0</v>
      </c>
      <c r="S162" s="202">
        <v>0</v>
      </c>
      <c r="T162" s="203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4" t="s">
        <v>3223</v>
      </c>
      <c r="AT162" s="204" t="s">
        <v>166</v>
      </c>
      <c r="AU162" s="204" t="s">
        <v>90</v>
      </c>
      <c r="AY162" s="19" t="s">
        <v>164</v>
      </c>
      <c r="BE162" s="205">
        <f>IF(N162="základní",J162,0)</f>
        <v>0</v>
      </c>
      <c r="BF162" s="205">
        <f>IF(N162="snížená",J162,0)</f>
        <v>0</v>
      </c>
      <c r="BG162" s="205">
        <f>IF(N162="zákl. přenesená",J162,0)</f>
        <v>0</v>
      </c>
      <c r="BH162" s="205">
        <f>IF(N162="sníž. přenesená",J162,0)</f>
        <v>0</v>
      </c>
      <c r="BI162" s="205">
        <f>IF(N162="nulová",J162,0)</f>
        <v>0</v>
      </c>
      <c r="BJ162" s="19" t="s">
        <v>88</v>
      </c>
      <c r="BK162" s="205">
        <f>ROUND(I162*H162,2)</f>
        <v>0</v>
      </c>
      <c r="BL162" s="19" t="s">
        <v>3223</v>
      </c>
      <c r="BM162" s="204" t="s">
        <v>3292</v>
      </c>
    </row>
    <row r="163" spans="1:65" s="2" customFormat="1" ht="38.4">
      <c r="A163" s="36"/>
      <c r="B163" s="37"/>
      <c r="C163" s="38"/>
      <c r="D163" s="208" t="s">
        <v>195</v>
      </c>
      <c r="E163" s="38"/>
      <c r="F163" s="228" t="s">
        <v>3293</v>
      </c>
      <c r="G163" s="38"/>
      <c r="H163" s="38"/>
      <c r="I163" s="229"/>
      <c r="J163" s="38"/>
      <c r="K163" s="38"/>
      <c r="L163" s="41"/>
      <c r="M163" s="230"/>
      <c r="N163" s="231"/>
      <c r="O163" s="73"/>
      <c r="P163" s="73"/>
      <c r="Q163" s="73"/>
      <c r="R163" s="73"/>
      <c r="S163" s="73"/>
      <c r="T163" s="74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195</v>
      </c>
      <c r="AU163" s="19" t="s">
        <v>90</v>
      </c>
    </row>
    <row r="164" spans="1:65" s="12" customFormat="1" ht="22.8" customHeight="1">
      <c r="B164" s="177"/>
      <c r="C164" s="178"/>
      <c r="D164" s="179" t="s">
        <v>79</v>
      </c>
      <c r="E164" s="191" t="s">
        <v>3294</v>
      </c>
      <c r="F164" s="191" t="s">
        <v>3295</v>
      </c>
      <c r="G164" s="178"/>
      <c r="H164" s="178"/>
      <c r="I164" s="181"/>
      <c r="J164" s="192">
        <f>BK164</f>
        <v>0</v>
      </c>
      <c r="K164" s="178"/>
      <c r="L164" s="183"/>
      <c r="M164" s="184"/>
      <c r="N164" s="185"/>
      <c r="O164" s="185"/>
      <c r="P164" s="186">
        <f>SUM(P165:P168)</f>
        <v>0</v>
      </c>
      <c r="Q164" s="185"/>
      <c r="R164" s="186">
        <f>SUM(R165:R168)</f>
        <v>0</v>
      </c>
      <c r="S164" s="185"/>
      <c r="T164" s="187">
        <f>SUM(T165:T168)</f>
        <v>0</v>
      </c>
      <c r="AR164" s="188" t="s">
        <v>189</v>
      </c>
      <c r="AT164" s="189" t="s">
        <v>79</v>
      </c>
      <c r="AU164" s="189" t="s">
        <v>88</v>
      </c>
      <c r="AY164" s="188" t="s">
        <v>164</v>
      </c>
      <c r="BK164" s="190">
        <f>SUM(BK165:BK168)</f>
        <v>0</v>
      </c>
    </row>
    <row r="165" spans="1:65" s="2" customFormat="1" ht="22.2" customHeight="1">
      <c r="A165" s="36"/>
      <c r="B165" s="37"/>
      <c r="C165" s="193" t="s">
        <v>286</v>
      </c>
      <c r="D165" s="193" t="s">
        <v>166</v>
      </c>
      <c r="E165" s="194" t="s">
        <v>3296</v>
      </c>
      <c r="F165" s="195" t="s">
        <v>3297</v>
      </c>
      <c r="G165" s="196" t="s">
        <v>3298</v>
      </c>
      <c r="H165" s="197">
        <v>4</v>
      </c>
      <c r="I165" s="198"/>
      <c r="J165" s="199">
        <f>ROUND(I165*H165,2)</f>
        <v>0</v>
      </c>
      <c r="K165" s="195" t="s">
        <v>170</v>
      </c>
      <c r="L165" s="41"/>
      <c r="M165" s="200" t="s">
        <v>1</v>
      </c>
      <c r="N165" s="201" t="s">
        <v>45</v>
      </c>
      <c r="O165" s="73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04" t="s">
        <v>3223</v>
      </c>
      <c r="AT165" s="204" t="s">
        <v>166</v>
      </c>
      <c r="AU165" s="204" t="s">
        <v>90</v>
      </c>
      <c r="AY165" s="19" t="s">
        <v>164</v>
      </c>
      <c r="BE165" s="205">
        <f>IF(N165="základní",J165,0)</f>
        <v>0</v>
      </c>
      <c r="BF165" s="205">
        <f>IF(N165="snížená",J165,0)</f>
        <v>0</v>
      </c>
      <c r="BG165" s="205">
        <f>IF(N165="zákl. přenesená",J165,0)</f>
        <v>0</v>
      </c>
      <c r="BH165" s="205">
        <f>IF(N165="sníž. přenesená",J165,0)</f>
        <v>0</v>
      </c>
      <c r="BI165" s="205">
        <f>IF(N165="nulová",J165,0)</f>
        <v>0</v>
      </c>
      <c r="BJ165" s="19" t="s">
        <v>88</v>
      </c>
      <c r="BK165" s="205">
        <f>ROUND(I165*H165,2)</f>
        <v>0</v>
      </c>
      <c r="BL165" s="19" t="s">
        <v>3223</v>
      </c>
      <c r="BM165" s="204" t="s">
        <v>3299</v>
      </c>
    </row>
    <row r="166" spans="1:65" s="13" customFormat="1" ht="10.199999999999999">
      <c r="B166" s="206"/>
      <c r="C166" s="207"/>
      <c r="D166" s="208" t="s">
        <v>177</v>
      </c>
      <c r="E166" s="209" t="s">
        <v>1</v>
      </c>
      <c r="F166" s="210" t="s">
        <v>3300</v>
      </c>
      <c r="G166" s="207"/>
      <c r="H166" s="211">
        <v>4</v>
      </c>
      <c r="I166" s="212"/>
      <c r="J166" s="207"/>
      <c r="K166" s="207"/>
      <c r="L166" s="213"/>
      <c r="M166" s="214"/>
      <c r="N166" s="215"/>
      <c r="O166" s="215"/>
      <c r="P166" s="215"/>
      <c r="Q166" s="215"/>
      <c r="R166" s="215"/>
      <c r="S166" s="215"/>
      <c r="T166" s="216"/>
      <c r="AT166" s="217" t="s">
        <v>177</v>
      </c>
      <c r="AU166" s="217" t="s">
        <v>90</v>
      </c>
      <c r="AV166" s="13" t="s">
        <v>90</v>
      </c>
      <c r="AW166" s="13" t="s">
        <v>36</v>
      </c>
      <c r="AX166" s="13" t="s">
        <v>88</v>
      </c>
      <c r="AY166" s="217" t="s">
        <v>164</v>
      </c>
    </row>
    <row r="167" spans="1:65" s="2" customFormat="1" ht="14.4" customHeight="1">
      <c r="A167" s="36"/>
      <c r="B167" s="37"/>
      <c r="C167" s="193" t="s">
        <v>292</v>
      </c>
      <c r="D167" s="193" t="s">
        <v>166</v>
      </c>
      <c r="E167" s="194" t="s">
        <v>3301</v>
      </c>
      <c r="F167" s="195" t="s">
        <v>3302</v>
      </c>
      <c r="G167" s="196" t="s">
        <v>579</v>
      </c>
      <c r="H167" s="197">
        <v>1</v>
      </c>
      <c r="I167" s="198"/>
      <c r="J167" s="199">
        <f>ROUND(I167*H167,2)</f>
        <v>0</v>
      </c>
      <c r="K167" s="195" t="s">
        <v>1</v>
      </c>
      <c r="L167" s="41"/>
      <c r="M167" s="200" t="s">
        <v>1</v>
      </c>
      <c r="N167" s="201" t="s">
        <v>45</v>
      </c>
      <c r="O167" s="73"/>
      <c r="P167" s="202">
        <f>O167*H167</f>
        <v>0</v>
      </c>
      <c r="Q167" s="202">
        <v>0</v>
      </c>
      <c r="R167" s="202">
        <f>Q167*H167</f>
        <v>0</v>
      </c>
      <c r="S167" s="202">
        <v>0</v>
      </c>
      <c r="T167" s="203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4" t="s">
        <v>3223</v>
      </c>
      <c r="AT167" s="204" t="s">
        <v>166</v>
      </c>
      <c r="AU167" s="204" t="s">
        <v>90</v>
      </c>
      <c r="AY167" s="19" t="s">
        <v>164</v>
      </c>
      <c r="BE167" s="205">
        <f>IF(N167="základní",J167,0)</f>
        <v>0</v>
      </c>
      <c r="BF167" s="205">
        <f>IF(N167="snížená",J167,0)</f>
        <v>0</v>
      </c>
      <c r="BG167" s="205">
        <f>IF(N167="zákl. přenesená",J167,0)</f>
        <v>0</v>
      </c>
      <c r="BH167" s="205">
        <f>IF(N167="sníž. přenesená",J167,0)</f>
        <v>0</v>
      </c>
      <c r="BI167" s="205">
        <f>IF(N167="nulová",J167,0)</f>
        <v>0</v>
      </c>
      <c r="BJ167" s="19" t="s">
        <v>88</v>
      </c>
      <c r="BK167" s="205">
        <f>ROUND(I167*H167,2)</f>
        <v>0</v>
      </c>
      <c r="BL167" s="19" t="s">
        <v>3223</v>
      </c>
      <c r="BM167" s="204" t="s">
        <v>3303</v>
      </c>
    </row>
    <row r="168" spans="1:65" s="2" customFormat="1" ht="14.4" customHeight="1">
      <c r="A168" s="36"/>
      <c r="B168" s="37"/>
      <c r="C168" s="193" t="s">
        <v>7</v>
      </c>
      <c r="D168" s="193" t="s">
        <v>166</v>
      </c>
      <c r="E168" s="194" t="s">
        <v>3304</v>
      </c>
      <c r="F168" s="195" t="s">
        <v>3305</v>
      </c>
      <c r="G168" s="196" t="s">
        <v>579</v>
      </c>
      <c r="H168" s="197">
        <v>1</v>
      </c>
      <c r="I168" s="198"/>
      <c r="J168" s="199">
        <f>ROUND(I168*H168,2)</f>
        <v>0</v>
      </c>
      <c r="K168" s="195" t="s">
        <v>1</v>
      </c>
      <c r="L168" s="41"/>
      <c r="M168" s="200" t="s">
        <v>1</v>
      </c>
      <c r="N168" s="201" t="s">
        <v>45</v>
      </c>
      <c r="O168" s="73"/>
      <c r="P168" s="202">
        <f>O168*H168</f>
        <v>0</v>
      </c>
      <c r="Q168" s="202">
        <v>0</v>
      </c>
      <c r="R168" s="202">
        <f>Q168*H168</f>
        <v>0</v>
      </c>
      <c r="S168" s="202">
        <v>0</v>
      </c>
      <c r="T168" s="203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04" t="s">
        <v>3223</v>
      </c>
      <c r="AT168" s="204" t="s">
        <v>166</v>
      </c>
      <c r="AU168" s="204" t="s">
        <v>90</v>
      </c>
      <c r="AY168" s="19" t="s">
        <v>164</v>
      </c>
      <c r="BE168" s="205">
        <f>IF(N168="základní",J168,0)</f>
        <v>0</v>
      </c>
      <c r="BF168" s="205">
        <f>IF(N168="snížená",J168,0)</f>
        <v>0</v>
      </c>
      <c r="BG168" s="205">
        <f>IF(N168="zákl. přenesená",J168,0)</f>
        <v>0</v>
      </c>
      <c r="BH168" s="205">
        <f>IF(N168="sníž. přenesená",J168,0)</f>
        <v>0</v>
      </c>
      <c r="BI168" s="205">
        <f>IF(N168="nulová",J168,0)</f>
        <v>0</v>
      </c>
      <c r="BJ168" s="19" t="s">
        <v>88</v>
      </c>
      <c r="BK168" s="205">
        <f>ROUND(I168*H168,2)</f>
        <v>0</v>
      </c>
      <c r="BL168" s="19" t="s">
        <v>3223</v>
      </c>
      <c r="BM168" s="204" t="s">
        <v>3306</v>
      </c>
    </row>
    <row r="169" spans="1:65" s="12" customFormat="1" ht="22.8" customHeight="1">
      <c r="B169" s="177"/>
      <c r="C169" s="178"/>
      <c r="D169" s="179" t="s">
        <v>79</v>
      </c>
      <c r="E169" s="191" t="s">
        <v>3307</v>
      </c>
      <c r="F169" s="191" t="s">
        <v>3308</v>
      </c>
      <c r="G169" s="178"/>
      <c r="H169" s="178"/>
      <c r="I169" s="181"/>
      <c r="J169" s="192">
        <f>BK169</f>
        <v>0</v>
      </c>
      <c r="K169" s="178"/>
      <c r="L169" s="183"/>
      <c r="M169" s="184"/>
      <c r="N169" s="185"/>
      <c r="O169" s="185"/>
      <c r="P169" s="186">
        <f>SUM(P170:P171)</f>
        <v>0</v>
      </c>
      <c r="Q169" s="185"/>
      <c r="R169" s="186">
        <f>SUM(R170:R171)</f>
        <v>0</v>
      </c>
      <c r="S169" s="185"/>
      <c r="T169" s="187">
        <f>SUM(T170:T171)</f>
        <v>0</v>
      </c>
      <c r="AR169" s="188" t="s">
        <v>189</v>
      </c>
      <c r="AT169" s="189" t="s">
        <v>79</v>
      </c>
      <c r="AU169" s="189" t="s">
        <v>88</v>
      </c>
      <c r="AY169" s="188" t="s">
        <v>164</v>
      </c>
      <c r="BK169" s="190">
        <f>SUM(BK170:BK171)</f>
        <v>0</v>
      </c>
    </row>
    <row r="170" spans="1:65" s="2" customFormat="1" ht="19.8" customHeight="1">
      <c r="A170" s="36"/>
      <c r="B170" s="37"/>
      <c r="C170" s="193" t="s">
        <v>303</v>
      </c>
      <c r="D170" s="193" t="s">
        <v>166</v>
      </c>
      <c r="E170" s="194" t="s">
        <v>3309</v>
      </c>
      <c r="F170" s="195" t="s">
        <v>3310</v>
      </c>
      <c r="G170" s="196" t="s">
        <v>579</v>
      </c>
      <c r="H170" s="197">
        <v>1</v>
      </c>
      <c r="I170" s="198"/>
      <c r="J170" s="199">
        <f>ROUND(I170*H170,2)</f>
        <v>0</v>
      </c>
      <c r="K170" s="195" t="s">
        <v>1</v>
      </c>
      <c r="L170" s="41"/>
      <c r="M170" s="200" t="s">
        <v>1</v>
      </c>
      <c r="N170" s="201" t="s">
        <v>45</v>
      </c>
      <c r="O170" s="73"/>
      <c r="P170" s="202">
        <f>O170*H170</f>
        <v>0</v>
      </c>
      <c r="Q170" s="202">
        <v>0</v>
      </c>
      <c r="R170" s="202">
        <f>Q170*H170</f>
        <v>0</v>
      </c>
      <c r="S170" s="202">
        <v>0</v>
      </c>
      <c r="T170" s="203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04" t="s">
        <v>3223</v>
      </c>
      <c r="AT170" s="204" t="s">
        <v>166</v>
      </c>
      <c r="AU170" s="204" t="s">
        <v>90</v>
      </c>
      <c r="AY170" s="19" t="s">
        <v>164</v>
      </c>
      <c r="BE170" s="205">
        <f>IF(N170="základní",J170,0)</f>
        <v>0</v>
      </c>
      <c r="BF170" s="205">
        <f>IF(N170="snížená",J170,0)</f>
        <v>0</v>
      </c>
      <c r="BG170" s="205">
        <f>IF(N170="zákl. přenesená",J170,0)</f>
        <v>0</v>
      </c>
      <c r="BH170" s="205">
        <f>IF(N170="sníž. přenesená",J170,0)</f>
        <v>0</v>
      </c>
      <c r="BI170" s="205">
        <f>IF(N170="nulová",J170,0)</f>
        <v>0</v>
      </c>
      <c r="BJ170" s="19" t="s">
        <v>88</v>
      </c>
      <c r="BK170" s="205">
        <f>ROUND(I170*H170,2)</f>
        <v>0</v>
      </c>
      <c r="BL170" s="19" t="s">
        <v>3223</v>
      </c>
      <c r="BM170" s="204" t="s">
        <v>3311</v>
      </c>
    </row>
    <row r="171" spans="1:65" s="2" customFormat="1" ht="14.4" customHeight="1">
      <c r="A171" s="36"/>
      <c r="B171" s="37"/>
      <c r="C171" s="193" t="s">
        <v>310</v>
      </c>
      <c r="D171" s="193" t="s">
        <v>166</v>
      </c>
      <c r="E171" s="194" t="s">
        <v>3312</v>
      </c>
      <c r="F171" s="195" t="s">
        <v>3313</v>
      </c>
      <c r="G171" s="196" t="s">
        <v>579</v>
      </c>
      <c r="H171" s="197">
        <v>1</v>
      </c>
      <c r="I171" s="198"/>
      <c r="J171" s="199">
        <f>ROUND(I171*H171,2)</f>
        <v>0</v>
      </c>
      <c r="K171" s="195" t="s">
        <v>170</v>
      </c>
      <c r="L171" s="41"/>
      <c r="M171" s="200" t="s">
        <v>1</v>
      </c>
      <c r="N171" s="201" t="s">
        <v>45</v>
      </c>
      <c r="O171" s="73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04" t="s">
        <v>3223</v>
      </c>
      <c r="AT171" s="204" t="s">
        <v>166</v>
      </c>
      <c r="AU171" s="204" t="s">
        <v>90</v>
      </c>
      <c r="AY171" s="19" t="s">
        <v>164</v>
      </c>
      <c r="BE171" s="205">
        <f>IF(N171="základní",J171,0)</f>
        <v>0</v>
      </c>
      <c r="BF171" s="205">
        <f>IF(N171="snížená",J171,0)</f>
        <v>0</v>
      </c>
      <c r="BG171" s="205">
        <f>IF(N171="zákl. přenesená",J171,0)</f>
        <v>0</v>
      </c>
      <c r="BH171" s="205">
        <f>IF(N171="sníž. přenesená",J171,0)</f>
        <v>0</v>
      </c>
      <c r="BI171" s="205">
        <f>IF(N171="nulová",J171,0)</f>
        <v>0</v>
      </c>
      <c r="BJ171" s="19" t="s">
        <v>88</v>
      </c>
      <c r="BK171" s="205">
        <f>ROUND(I171*H171,2)</f>
        <v>0</v>
      </c>
      <c r="BL171" s="19" t="s">
        <v>3223</v>
      </c>
      <c r="BM171" s="204" t="s">
        <v>3314</v>
      </c>
    </row>
    <row r="172" spans="1:65" s="12" customFormat="1" ht="22.8" customHeight="1">
      <c r="B172" s="177"/>
      <c r="C172" s="178"/>
      <c r="D172" s="179" t="s">
        <v>79</v>
      </c>
      <c r="E172" s="191" t="s">
        <v>3315</v>
      </c>
      <c r="F172" s="191" t="s">
        <v>3316</v>
      </c>
      <c r="G172" s="178"/>
      <c r="H172" s="178"/>
      <c r="I172" s="181"/>
      <c r="J172" s="192">
        <f>BK172</f>
        <v>0</v>
      </c>
      <c r="K172" s="178"/>
      <c r="L172" s="183"/>
      <c r="M172" s="184"/>
      <c r="N172" s="185"/>
      <c r="O172" s="185"/>
      <c r="P172" s="186">
        <f>SUM(P173:P175)</f>
        <v>0</v>
      </c>
      <c r="Q172" s="185"/>
      <c r="R172" s="186">
        <f>SUM(R173:R175)</f>
        <v>0</v>
      </c>
      <c r="S172" s="185"/>
      <c r="T172" s="187">
        <f>SUM(T173:T175)</f>
        <v>0</v>
      </c>
      <c r="AR172" s="188" t="s">
        <v>189</v>
      </c>
      <c r="AT172" s="189" t="s">
        <v>79</v>
      </c>
      <c r="AU172" s="189" t="s">
        <v>88</v>
      </c>
      <c r="AY172" s="188" t="s">
        <v>164</v>
      </c>
      <c r="BK172" s="190">
        <f>SUM(BK173:BK175)</f>
        <v>0</v>
      </c>
    </row>
    <row r="173" spans="1:65" s="2" customFormat="1" ht="14.4" customHeight="1">
      <c r="A173" s="36"/>
      <c r="B173" s="37"/>
      <c r="C173" s="193" t="s">
        <v>315</v>
      </c>
      <c r="D173" s="193" t="s">
        <v>166</v>
      </c>
      <c r="E173" s="194" t="s">
        <v>3317</v>
      </c>
      <c r="F173" s="195" t="s">
        <v>3318</v>
      </c>
      <c r="G173" s="196" t="s">
        <v>579</v>
      </c>
      <c r="H173" s="197">
        <v>1</v>
      </c>
      <c r="I173" s="198"/>
      <c r="J173" s="199">
        <f>ROUND(I173*H173,2)</f>
        <v>0</v>
      </c>
      <c r="K173" s="195" t="s">
        <v>170</v>
      </c>
      <c r="L173" s="41"/>
      <c r="M173" s="200" t="s">
        <v>1</v>
      </c>
      <c r="N173" s="201" t="s">
        <v>45</v>
      </c>
      <c r="O173" s="73"/>
      <c r="P173" s="202">
        <f>O173*H173</f>
        <v>0</v>
      </c>
      <c r="Q173" s="202">
        <v>0</v>
      </c>
      <c r="R173" s="202">
        <f>Q173*H173</f>
        <v>0</v>
      </c>
      <c r="S173" s="202">
        <v>0</v>
      </c>
      <c r="T173" s="203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04" t="s">
        <v>3223</v>
      </c>
      <c r="AT173" s="204" t="s">
        <v>166</v>
      </c>
      <c r="AU173" s="204" t="s">
        <v>90</v>
      </c>
      <c r="AY173" s="19" t="s">
        <v>164</v>
      </c>
      <c r="BE173" s="205">
        <f>IF(N173="základní",J173,0)</f>
        <v>0</v>
      </c>
      <c r="BF173" s="205">
        <f>IF(N173="snížená",J173,0)</f>
        <v>0</v>
      </c>
      <c r="BG173" s="205">
        <f>IF(N173="zákl. přenesená",J173,0)</f>
        <v>0</v>
      </c>
      <c r="BH173" s="205">
        <f>IF(N173="sníž. přenesená",J173,0)</f>
        <v>0</v>
      </c>
      <c r="BI173" s="205">
        <f>IF(N173="nulová",J173,0)</f>
        <v>0</v>
      </c>
      <c r="BJ173" s="19" t="s">
        <v>88</v>
      </c>
      <c r="BK173" s="205">
        <f>ROUND(I173*H173,2)</f>
        <v>0</v>
      </c>
      <c r="BL173" s="19" t="s">
        <v>3223</v>
      </c>
      <c r="BM173" s="204" t="s">
        <v>3319</v>
      </c>
    </row>
    <row r="174" spans="1:65" s="2" customFormat="1" ht="28.8">
      <c r="A174" s="36"/>
      <c r="B174" s="37"/>
      <c r="C174" s="38"/>
      <c r="D174" s="208" t="s">
        <v>195</v>
      </c>
      <c r="E174" s="38"/>
      <c r="F174" s="228" t="s">
        <v>3320</v>
      </c>
      <c r="G174" s="38"/>
      <c r="H174" s="38"/>
      <c r="I174" s="229"/>
      <c r="J174" s="38"/>
      <c r="K174" s="38"/>
      <c r="L174" s="41"/>
      <c r="M174" s="230"/>
      <c r="N174" s="231"/>
      <c r="O174" s="73"/>
      <c r="P174" s="73"/>
      <c r="Q174" s="73"/>
      <c r="R174" s="73"/>
      <c r="S174" s="73"/>
      <c r="T174" s="74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195</v>
      </c>
      <c r="AU174" s="19" t="s">
        <v>90</v>
      </c>
    </row>
    <row r="175" spans="1:65" s="2" customFormat="1" ht="14.4" customHeight="1">
      <c r="A175" s="36"/>
      <c r="B175" s="37"/>
      <c r="C175" s="193" t="s">
        <v>322</v>
      </c>
      <c r="D175" s="193" t="s">
        <v>166</v>
      </c>
      <c r="E175" s="194" t="s">
        <v>3321</v>
      </c>
      <c r="F175" s="195" t="s">
        <v>3322</v>
      </c>
      <c r="G175" s="196" t="s">
        <v>579</v>
      </c>
      <c r="H175" s="197">
        <v>1</v>
      </c>
      <c r="I175" s="198"/>
      <c r="J175" s="199">
        <f>ROUND(I175*H175,2)</f>
        <v>0</v>
      </c>
      <c r="K175" s="195" t="s">
        <v>1</v>
      </c>
      <c r="L175" s="41"/>
      <c r="M175" s="281" t="s">
        <v>1</v>
      </c>
      <c r="N175" s="282" t="s">
        <v>45</v>
      </c>
      <c r="O175" s="283"/>
      <c r="P175" s="284">
        <f>O175*H175</f>
        <v>0</v>
      </c>
      <c r="Q175" s="284">
        <v>0</v>
      </c>
      <c r="R175" s="284">
        <f>Q175*H175</f>
        <v>0</v>
      </c>
      <c r="S175" s="284">
        <v>0</v>
      </c>
      <c r="T175" s="285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04" t="s">
        <v>3223</v>
      </c>
      <c r="AT175" s="204" t="s">
        <v>166</v>
      </c>
      <c r="AU175" s="204" t="s">
        <v>90</v>
      </c>
      <c r="AY175" s="19" t="s">
        <v>164</v>
      </c>
      <c r="BE175" s="205">
        <f>IF(N175="základní",J175,0)</f>
        <v>0</v>
      </c>
      <c r="BF175" s="205">
        <f>IF(N175="snížená",J175,0)</f>
        <v>0</v>
      </c>
      <c r="BG175" s="205">
        <f>IF(N175="zákl. přenesená",J175,0)</f>
        <v>0</v>
      </c>
      <c r="BH175" s="205">
        <f>IF(N175="sníž. přenesená",J175,0)</f>
        <v>0</v>
      </c>
      <c r="BI175" s="205">
        <f>IF(N175="nulová",J175,0)</f>
        <v>0</v>
      </c>
      <c r="BJ175" s="19" t="s">
        <v>88</v>
      </c>
      <c r="BK175" s="205">
        <f>ROUND(I175*H175,2)</f>
        <v>0</v>
      </c>
      <c r="BL175" s="19" t="s">
        <v>3223</v>
      </c>
      <c r="BM175" s="204" t="s">
        <v>3323</v>
      </c>
    </row>
    <row r="176" spans="1:65" s="2" customFormat="1" ht="6.9" customHeight="1">
      <c r="A176" s="36"/>
      <c r="B176" s="56"/>
      <c r="C176" s="57"/>
      <c r="D176" s="57"/>
      <c r="E176" s="57"/>
      <c r="F176" s="57"/>
      <c r="G176" s="57"/>
      <c r="H176" s="57"/>
      <c r="I176" s="57"/>
      <c r="J176" s="57"/>
      <c r="K176" s="57"/>
      <c r="L176" s="41"/>
      <c r="M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</row>
  </sheetData>
  <sheetProtection algorithmName="SHA-512" hashValue="gCp9L5blRPE/ZfNGft7XxGUEKfDKYrFUMjkQZRw40TUo14x9PLXwpkfCGdQBVZ8x6F4MbkZgovqOF2iuv8wF4Q==" saltValue="OoDP0RX1BV10Jn6cNHfdxmZvR5MWQxhjoO+iiVN+L0WLsZW99RD6ugj0yd3LaLe5QKwhTWXqbUGq3P3B2iKzkQ==" spinCount="100000" sheet="1" objects="1" scenarios="1" formatColumns="0" formatRows="0" autoFilter="0"/>
  <autoFilter ref="C124:K175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1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82"/>
  <sheetViews>
    <sheetView showGridLines="0" view="pageBreakPreview" zoomScale="80" zoomScaleNormal="100" zoomScaleSheetLayoutView="80" workbookViewId="0"/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54.42578125" style="1" customWidth="1"/>
    <col min="7" max="7" width="8" style="1" customWidth="1"/>
    <col min="8" max="8" width="15" style="1" customWidth="1"/>
    <col min="9" max="9" width="16.85546875" style="1" customWidth="1"/>
    <col min="10" max="11" width="23.85546875" style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AT2" s="19" t="s">
        <v>89</v>
      </c>
    </row>
    <row r="3" spans="1:46" s="1" customFormat="1" ht="6.9" customHeight="1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2"/>
      <c r="AT3" s="19" t="s">
        <v>90</v>
      </c>
    </row>
    <row r="4" spans="1:46" s="1" customFormat="1" ht="24.9" customHeight="1">
      <c r="B4" s="22"/>
      <c r="D4" s="119" t="s">
        <v>131</v>
      </c>
      <c r="L4" s="22"/>
      <c r="M4" s="120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21" t="s">
        <v>16</v>
      </c>
      <c r="L6" s="22"/>
    </row>
    <row r="7" spans="1:46" s="1" customFormat="1" ht="27" customHeight="1">
      <c r="B7" s="22"/>
      <c r="E7" s="331" t="str">
        <f>'Rekapitulace stavby'!K6</f>
        <v>Rekonstrukce stávajících garáží v suterénních, přízemních a dvorních prostorech objektů Vinohradská</v>
      </c>
      <c r="F7" s="332"/>
      <c r="G7" s="332"/>
      <c r="H7" s="332"/>
      <c r="L7" s="22"/>
    </row>
    <row r="8" spans="1:46" s="2" customFormat="1" ht="12" customHeight="1">
      <c r="A8" s="36"/>
      <c r="B8" s="41"/>
      <c r="C8" s="36"/>
      <c r="D8" s="121" t="s">
        <v>132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5.6" customHeight="1">
      <c r="A9" s="36"/>
      <c r="B9" s="41"/>
      <c r="C9" s="36"/>
      <c r="D9" s="36"/>
      <c r="E9" s="333" t="s">
        <v>133</v>
      </c>
      <c r="F9" s="334"/>
      <c r="G9" s="334"/>
      <c r="H9" s="334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0.199999999999999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21" t="s">
        <v>18</v>
      </c>
      <c r="E11" s="36"/>
      <c r="F11" s="112" t="s">
        <v>1</v>
      </c>
      <c r="G11" s="36"/>
      <c r="H11" s="36"/>
      <c r="I11" s="121" t="s">
        <v>19</v>
      </c>
      <c r="J11" s="112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21" t="s">
        <v>20</v>
      </c>
      <c r="E12" s="36"/>
      <c r="F12" s="112" t="s">
        <v>21</v>
      </c>
      <c r="G12" s="36"/>
      <c r="H12" s="36"/>
      <c r="I12" s="121" t="s">
        <v>22</v>
      </c>
      <c r="J12" s="122" t="str">
        <f>'Rekapitulace stavby'!AN8</f>
        <v>15. 4. 2022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21" t="s">
        <v>24</v>
      </c>
      <c r="E14" s="36"/>
      <c r="F14" s="36"/>
      <c r="G14" s="36"/>
      <c r="H14" s="36"/>
      <c r="I14" s="121" t="s">
        <v>25</v>
      </c>
      <c r="J14" s="112" t="s">
        <v>26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2" t="s">
        <v>27</v>
      </c>
      <c r="F15" s="36"/>
      <c r="G15" s="36"/>
      <c r="H15" s="36"/>
      <c r="I15" s="121" t="s">
        <v>28</v>
      </c>
      <c r="J15" s="112" t="s">
        <v>29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21" t="s">
        <v>30</v>
      </c>
      <c r="E17" s="36"/>
      <c r="F17" s="36"/>
      <c r="G17" s="36"/>
      <c r="H17" s="36"/>
      <c r="I17" s="121" t="s">
        <v>25</v>
      </c>
      <c r="J17" s="32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35" t="str">
        <f>'Rekapitulace stavby'!E14</f>
        <v>Vyplň údaj</v>
      </c>
      <c r="F18" s="336"/>
      <c r="G18" s="336"/>
      <c r="H18" s="336"/>
      <c r="I18" s="121" t="s">
        <v>28</v>
      </c>
      <c r="J18" s="32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21" t="s">
        <v>32</v>
      </c>
      <c r="E20" s="36"/>
      <c r="F20" s="36"/>
      <c r="G20" s="36"/>
      <c r="H20" s="36"/>
      <c r="I20" s="121" t="s">
        <v>25</v>
      </c>
      <c r="J20" s="112" t="s">
        <v>33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2" t="s">
        <v>34</v>
      </c>
      <c r="F21" s="36"/>
      <c r="G21" s="36"/>
      <c r="H21" s="36"/>
      <c r="I21" s="121" t="s">
        <v>28</v>
      </c>
      <c r="J21" s="112" t="s">
        <v>35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21" t="s">
        <v>37</v>
      </c>
      <c r="E23" s="36"/>
      <c r="F23" s="36"/>
      <c r="G23" s="36"/>
      <c r="H23" s="36"/>
      <c r="I23" s="121" t="s">
        <v>25</v>
      </c>
      <c r="J23" s="112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2" t="str">
        <f>IF('Rekapitulace stavby'!E20="","",'Rekapitulace stavby'!E20)</f>
        <v xml:space="preserve"> </v>
      </c>
      <c r="F24" s="36"/>
      <c r="G24" s="36"/>
      <c r="H24" s="36"/>
      <c r="I24" s="121" t="s">
        <v>28</v>
      </c>
      <c r="J24" s="112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21" t="s">
        <v>39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60" customHeight="1">
      <c r="A27" s="123"/>
      <c r="B27" s="124"/>
      <c r="C27" s="123"/>
      <c r="D27" s="123"/>
      <c r="E27" s="337" t="s">
        <v>134</v>
      </c>
      <c r="F27" s="337"/>
      <c r="G27" s="337"/>
      <c r="H27" s="337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pans="1:31" s="2" customFormat="1" ht="6.9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>
      <c r="A29" s="36"/>
      <c r="B29" s="41"/>
      <c r="C29" s="36"/>
      <c r="D29" s="126"/>
      <c r="E29" s="126"/>
      <c r="F29" s="126"/>
      <c r="G29" s="126"/>
      <c r="H29" s="126"/>
      <c r="I29" s="126"/>
      <c r="J29" s="126"/>
      <c r="K29" s="126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7" t="s">
        <v>40</v>
      </c>
      <c r="E30" s="36"/>
      <c r="F30" s="36"/>
      <c r="G30" s="36"/>
      <c r="H30" s="36"/>
      <c r="I30" s="36"/>
      <c r="J30" s="128">
        <f>ROUND(J125,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26"/>
      <c r="E31" s="126"/>
      <c r="F31" s="126"/>
      <c r="G31" s="126"/>
      <c r="H31" s="126"/>
      <c r="I31" s="126"/>
      <c r="J31" s="126"/>
      <c r="K31" s="12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>
      <c r="A32" s="36"/>
      <c r="B32" s="41"/>
      <c r="C32" s="36"/>
      <c r="D32" s="36"/>
      <c r="E32" s="36"/>
      <c r="F32" s="129" t="s">
        <v>42</v>
      </c>
      <c r="G32" s="36"/>
      <c r="H32" s="36"/>
      <c r="I32" s="129" t="s">
        <v>41</v>
      </c>
      <c r="J32" s="129" t="s">
        <v>43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>
      <c r="A33" s="36"/>
      <c r="B33" s="41"/>
      <c r="C33" s="36"/>
      <c r="D33" s="130" t="s">
        <v>44</v>
      </c>
      <c r="E33" s="121" t="s">
        <v>45</v>
      </c>
      <c r="F33" s="131">
        <f>ROUND((SUM(BE125:BE381)),  2)</f>
        <v>0</v>
      </c>
      <c r="G33" s="36"/>
      <c r="H33" s="36"/>
      <c r="I33" s="132">
        <v>0.21</v>
      </c>
      <c r="J33" s="131">
        <f>ROUND(((SUM(BE125:BE381))*I33),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121" t="s">
        <v>46</v>
      </c>
      <c r="F34" s="131">
        <f>ROUND((SUM(BF125:BF381)),  2)</f>
        <v>0</v>
      </c>
      <c r="G34" s="36"/>
      <c r="H34" s="36"/>
      <c r="I34" s="132">
        <v>0.15</v>
      </c>
      <c r="J34" s="131">
        <f>ROUND(((SUM(BF125:BF381))*I34),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>
      <c r="A35" s="36"/>
      <c r="B35" s="41"/>
      <c r="C35" s="36"/>
      <c r="D35" s="36"/>
      <c r="E35" s="121" t="s">
        <v>47</v>
      </c>
      <c r="F35" s="131">
        <f>ROUND((SUM(BG125:BG381)),  2)</f>
        <v>0</v>
      </c>
      <c r="G35" s="36"/>
      <c r="H35" s="36"/>
      <c r="I35" s="132">
        <v>0.21</v>
      </c>
      <c r="J35" s="131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>
      <c r="A36" s="36"/>
      <c r="B36" s="41"/>
      <c r="C36" s="36"/>
      <c r="D36" s="36"/>
      <c r="E36" s="121" t="s">
        <v>48</v>
      </c>
      <c r="F36" s="131">
        <f>ROUND((SUM(BH125:BH381)),  2)</f>
        <v>0</v>
      </c>
      <c r="G36" s="36"/>
      <c r="H36" s="36"/>
      <c r="I36" s="132">
        <v>0.15</v>
      </c>
      <c r="J36" s="131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21" t="s">
        <v>49</v>
      </c>
      <c r="F37" s="131">
        <f>ROUND((SUM(BI125:BI381)),  2)</f>
        <v>0</v>
      </c>
      <c r="G37" s="36"/>
      <c r="H37" s="36"/>
      <c r="I37" s="132">
        <v>0</v>
      </c>
      <c r="J37" s="131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33"/>
      <c r="D39" s="134" t="s">
        <v>50</v>
      </c>
      <c r="E39" s="135"/>
      <c r="F39" s="135"/>
      <c r="G39" s="136" t="s">
        <v>51</v>
      </c>
      <c r="H39" s="137" t="s">
        <v>52</v>
      </c>
      <c r="I39" s="135"/>
      <c r="J39" s="138">
        <f>SUM(J30:J37)</f>
        <v>0</v>
      </c>
      <c r="K39" s="139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1" customFormat="1" ht="14.4" customHeight="1">
      <c r="B41" s="22"/>
      <c r="L41" s="22"/>
    </row>
    <row r="42" spans="1:31" s="1" customFormat="1" ht="14.4" customHeight="1">
      <c r="B42" s="22"/>
      <c r="L42" s="22"/>
    </row>
    <row r="43" spans="1:31" s="1" customFormat="1" ht="14.4" customHeight="1">
      <c r="B43" s="22"/>
      <c r="L43" s="22"/>
    </row>
    <row r="44" spans="1:31" s="1" customFormat="1" ht="14.4" customHeight="1">
      <c r="B44" s="22"/>
      <c r="L44" s="22"/>
    </row>
    <row r="45" spans="1:31" s="1" customFormat="1" ht="14.4" customHeight="1">
      <c r="B45" s="22"/>
      <c r="L45" s="22"/>
    </row>
    <row r="46" spans="1:31" s="1" customFormat="1" ht="14.4" customHeight="1">
      <c r="B46" s="22"/>
      <c r="L46" s="22"/>
    </row>
    <row r="47" spans="1:31" s="1" customFormat="1" ht="14.4" customHeight="1">
      <c r="B47" s="22"/>
      <c r="L47" s="22"/>
    </row>
    <row r="48" spans="1:31" s="1" customFormat="1" ht="14.4" customHeight="1">
      <c r="B48" s="22"/>
      <c r="L48" s="22"/>
    </row>
    <row r="49" spans="1:31" s="1" customFormat="1" ht="14.4" customHeight="1">
      <c r="B49" s="22"/>
      <c r="L49" s="22"/>
    </row>
    <row r="50" spans="1:31" s="2" customFormat="1" ht="14.4" customHeight="1">
      <c r="B50" s="53"/>
      <c r="D50" s="140" t="s">
        <v>53</v>
      </c>
      <c r="E50" s="141"/>
      <c r="F50" s="141"/>
      <c r="G50" s="140" t="s">
        <v>54</v>
      </c>
      <c r="H50" s="141"/>
      <c r="I50" s="141"/>
      <c r="J50" s="141"/>
      <c r="K50" s="141"/>
      <c r="L50" s="53"/>
    </row>
    <row r="51" spans="1:31" ht="10.199999999999999">
      <c r="B51" s="22"/>
      <c r="L51" s="22"/>
    </row>
    <row r="52" spans="1:31" ht="10.199999999999999">
      <c r="B52" s="22"/>
      <c r="L52" s="22"/>
    </row>
    <row r="53" spans="1:31" ht="10.199999999999999">
      <c r="B53" s="22"/>
      <c r="L53" s="22"/>
    </row>
    <row r="54" spans="1:31" ht="10.199999999999999">
      <c r="B54" s="22"/>
      <c r="L54" s="22"/>
    </row>
    <row r="55" spans="1:31" ht="10.199999999999999">
      <c r="B55" s="22"/>
      <c r="L55" s="22"/>
    </row>
    <row r="56" spans="1:31" ht="10.199999999999999">
      <c r="B56" s="22"/>
      <c r="L56" s="22"/>
    </row>
    <row r="57" spans="1:31" ht="10.199999999999999">
      <c r="B57" s="22"/>
      <c r="L57" s="22"/>
    </row>
    <row r="58" spans="1:31" ht="10.199999999999999">
      <c r="B58" s="22"/>
      <c r="L58" s="22"/>
    </row>
    <row r="59" spans="1:31" ht="10.199999999999999">
      <c r="B59" s="22"/>
      <c r="L59" s="22"/>
    </row>
    <row r="60" spans="1:31" ht="10.199999999999999">
      <c r="B60" s="22"/>
      <c r="L60" s="22"/>
    </row>
    <row r="61" spans="1:31" s="2" customFormat="1" ht="13.2">
      <c r="A61" s="36"/>
      <c r="B61" s="41"/>
      <c r="C61" s="36"/>
      <c r="D61" s="142" t="s">
        <v>55</v>
      </c>
      <c r="E61" s="143"/>
      <c r="F61" s="144" t="s">
        <v>56</v>
      </c>
      <c r="G61" s="142" t="s">
        <v>55</v>
      </c>
      <c r="H61" s="143"/>
      <c r="I61" s="143"/>
      <c r="J61" s="145" t="s">
        <v>56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0.199999999999999">
      <c r="B62" s="22"/>
      <c r="L62" s="22"/>
    </row>
    <row r="63" spans="1:31" ht="10.199999999999999">
      <c r="B63" s="22"/>
      <c r="L63" s="22"/>
    </row>
    <row r="64" spans="1:31" ht="10.199999999999999">
      <c r="B64" s="22"/>
      <c r="L64" s="22"/>
    </row>
    <row r="65" spans="1:31" s="2" customFormat="1" ht="13.2">
      <c r="A65" s="36"/>
      <c r="B65" s="41"/>
      <c r="C65" s="36"/>
      <c r="D65" s="140" t="s">
        <v>57</v>
      </c>
      <c r="E65" s="146"/>
      <c r="F65" s="146"/>
      <c r="G65" s="140" t="s">
        <v>58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0.199999999999999">
      <c r="B66" s="22"/>
      <c r="L66" s="22"/>
    </row>
    <row r="67" spans="1:31" ht="10.199999999999999">
      <c r="B67" s="22"/>
      <c r="L67" s="22"/>
    </row>
    <row r="68" spans="1:31" ht="10.199999999999999">
      <c r="B68" s="22"/>
      <c r="L68" s="22"/>
    </row>
    <row r="69" spans="1:31" ht="10.199999999999999">
      <c r="B69" s="22"/>
      <c r="L69" s="22"/>
    </row>
    <row r="70" spans="1:31" ht="10.199999999999999">
      <c r="B70" s="22"/>
      <c r="L70" s="22"/>
    </row>
    <row r="71" spans="1:31" ht="10.199999999999999">
      <c r="B71" s="22"/>
      <c r="L71" s="22"/>
    </row>
    <row r="72" spans="1:31" ht="10.199999999999999">
      <c r="B72" s="22"/>
      <c r="L72" s="22"/>
    </row>
    <row r="73" spans="1:31" ht="10.199999999999999">
      <c r="B73" s="22"/>
      <c r="L73" s="22"/>
    </row>
    <row r="74" spans="1:31" ht="10.199999999999999">
      <c r="B74" s="22"/>
      <c r="L74" s="22"/>
    </row>
    <row r="75" spans="1:31" ht="10.199999999999999">
      <c r="B75" s="22"/>
      <c r="L75" s="22"/>
    </row>
    <row r="76" spans="1:31" s="2" customFormat="1" ht="13.2">
      <c r="A76" s="36"/>
      <c r="B76" s="41"/>
      <c r="C76" s="36"/>
      <c r="D76" s="142" t="s">
        <v>55</v>
      </c>
      <c r="E76" s="143"/>
      <c r="F76" s="144" t="s">
        <v>56</v>
      </c>
      <c r="G76" s="142" t="s">
        <v>55</v>
      </c>
      <c r="H76" s="143"/>
      <c r="I76" s="143"/>
      <c r="J76" s="145" t="s">
        <v>56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" customHeight="1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47" s="2" customFormat="1" ht="6.9" customHeight="1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47" s="2" customFormat="1" ht="24.9" customHeight="1">
      <c r="A82" s="36"/>
      <c r="B82" s="37"/>
      <c r="C82" s="25" t="s">
        <v>135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47" s="2" customFormat="1" ht="6.9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47" s="2" customFormat="1" ht="12" customHeight="1">
      <c r="A84" s="36"/>
      <c r="B84" s="37"/>
      <c r="C84" s="31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47" s="2" customFormat="1" ht="27" customHeight="1">
      <c r="A85" s="36"/>
      <c r="B85" s="37"/>
      <c r="C85" s="38"/>
      <c r="D85" s="38"/>
      <c r="E85" s="338" t="str">
        <f>E7</f>
        <v>Rekonstrukce stávajících garáží v suterénních, přízemních a dvorních prostorech objektů Vinohradská</v>
      </c>
      <c r="F85" s="339"/>
      <c r="G85" s="339"/>
      <c r="H85" s="339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47" s="2" customFormat="1" ht="12" customHeight="1">
      <c r="A86" s="36"/>
      <c r="B86" s="37"/>
      <c r="C86" s="31" t="s">
        <v>132</v>
      </c>
      <c r="D86" s="38"/>
      <c r="E86" s="38"/>
      <c r="F86" s="38"/>
      <c r="G86" s="38"/>
      <c r="H86" s="38"/>
      <c r="I86" s="38"/>
      <c r="J86" s="38"/>
      <c r="K86" s="38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47" s="2" customFormat="1" ht="15.6" customHeight="1">
      <c r="A87" s="36"/>
      <c r="B87" s="37"/>
      <c r="C87" s="38"/>
      <c r="D87" s="38"/>
      <c r="E87" s="291" t="str">
        <f>E9</f>
        <v>D.1.1.01 - Architektonicko - stavební řešení - bourací práce</v>
      </c>
      <c r="F87" s="340"/>
      <c r="G87" s="340"/>
      <c r="H87" s="340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47" s="2" customFormat="1" ht="6.9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47" s="2" customFormat="1" ht="12" customHeight="1">
      <c r="A89" s="36"/>
      <c r="B89" s="37"/>
      <c r="C89" s="31" t="s">
        <v>20</v>
      </c>
      <c r="D89" s="38"/>
      <c r="E89" s="38"/>
      <c r="F89" s="29" t="str">
        <f>F12</f>
        <v>Vinohradská 114/1756, 116/1755, Praha3</v>
      </c>
      <c r="G89" s="38"/>
      <c r="H89" s="38"/>
      <c r="I89" s="31" t="s">
        <v>22</v>
      </c>
      <c r="J89" s="68" t="str">
        <f>IF(J12="","",J12)</f>
        <v>15. 4. 2022</v>
      </c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47" s="2" customFormat="1" ht="6.9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47" s="2" customFormat="1" ht="40.799999999999997" customHeight="1">
      <c r="A91" s="36"/>
      <c r="B91" s="37"/>
      <c r="C91" s="31" t="s">
        <v>24</v>
      </c>
      <c r="D91" s="38"/>
      <c r="E91" s="38"/>
      <c r="F91" s="29" t="str">
        <f>E15</f>
        <v>Městská část Praha 3, Havlíčkovo nám.9/700, Praha3</v>
      </c>
      <c r="G91" s="38"/>
      <c r="H91" s="38"/>
      <c r="I91" s="31" t="s">
        <v>32</v>
      </c>
      <c r="J91" s="34" t="str">
        <f>E21</f>
        <v>Contractis, s.r.o., Moulíkova 3286/1b, Praha 5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47" s="2" customFormat="1" ht="15.6" customHeight="1">
      <c r="A92" s="36"/>
      <c r="B92" s="37"/>
      <c r="C92" s="31" t="s">
        <v>30</v>
      </c>
      <c r="D92" s="38"/>
      <c r="E92" s="38"/>
      <c r="F92" s="29" t="str">
        <f>IF(E18="","",E18)</f>
        <v>Vyplň údaj</v>
      </c>
      <c r="G92" s="38"/>
      <c r="H92" s="38"/>
      <c r="I92" s="31" t="s">
        <v>37</v>
      </c>
      <c r="J92" s="34" t="str">
        <f>E24</f>
        <v xml:space="preserve"> </v>
      </c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47" s="2" customFormat="1" ht="10.35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47" s="2" customFormat="1" ht="29.25" customHeight="1">
      <c r="A94" s="36"/>
      <c r="B94" s="37"/>
      <c r="C94" s="151" t="s">
        <v>136</v>
      </c>
      <c r="D94" s="152"/>
      <c r="E94" s="152"/>
      <c r="F94" s="152"/>
      <c r="G94" s="152"/>
      <c r="H94" s="152"/>
      <c r="I94" s="152"/>
      <c r="J94" s="153" t="s">
        <v>137</v>
      </c>
      <c r="K94" s="152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47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47" s="2" customFormat="1" ht="22.8" customHeight="1">
      <c r="A96" s="36"/>
      <c r="B96" s="37"/>
      <c r="C96" s="154" t="s">
        <v>138</v>
      </c>
      <c r="D96" s="38"/>
      <c r="E96" s="38"/>
      <c r="F96" s="38"/>
      <c r="G96" s="38"/>
      <c r="H96" s="38"/>
      <c r="I96" s="38"/>
      <c r="J96" s="86">
        <f>J125</f>
        <v>0</v>
      </c>
      <c r="K96" s="38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9" t="s">
        <v>139</v>
      </c>
    </row>
    <row r="97" spans="1:31" s="9" customFormat="1" ht="24.9" customHeight="1">
      <c r="B97" s="155"/>
      <c r="C97" s="156"/>
      <c r="D97" s="157" t="s">
        <v>140</v>
      </c>
      <c r="E97" s="158"/>
      <c r="F97" s="158"/>
      <c r="G97" s="158"/>
      <c r="H97" s="158"/>
      <c r="I97" s="158"/>
      <c r="J97" s="159">
        <f>J126</f>
        <v>0</v>
      </c>
      <c r="K97" s="156"/>
      <c r="L97" s="160"/>
    </row>
    <row r="98" spans="1:31" s="10" customFormat="1" ht="19.95" customHeight="1">
      <c r="B98" s="161"/>
      <c r="C98" s="106"/>
      <c r="D98" s="162" t="s">
        <v>141</v>
      </c>
      <c r="E98" s="163"/>
      <c r="F98" s="163"/>
      <c r="G98" s="163"/>
      <c r="H98" s="163"/>
      <c r="I98" s="163"/>
      <c r="J98" s="164">
        <f>J127</f>
        <v>0</v>
      </c>
      <c r="K98" s="106"/>
      <c r="L98" s="165"/>
    </row>
    <row r="99" spans="1:31" s="10" customFormat="1" ht="19.95" customHeight="1">
      <c r="B99" s="161"/>
      <c r="C99" s="106"/>
      <c r="D99" s="162" t="s">
        <v>142</v>
      </c>
      <c r="E99" s="163"/>
      <c r="F99" s="163"/>
      <c r="G99" s="163"/>
      <c r="H99" s="163"/>
      <c r="I99" s="163"/>
      <c r="J99" s="164">
        <f>J132</f>
        <v>0</v>
      </c>
      <c r="K99" s="106"/>
      <c r="L99" s="165"/>
    </row>
    <row r="100" spans="1:31" s="10" customFormat="1" ht="19.95" customHeight="1">
      <c r="B100" s="161"/>
      <c r="C100" s="106"/>
      <c r="D100" s="162" t="s">
        <v>143</v>
      </c>
      <c r="E100" s="163"/>
      <c r="F100" s="163"/>
      <c r="G100" s="163"/>
      <c r="H100" s="163"/>
      <c r="I100" s="163"/>
      <c r="J100" s="164">
        <f>J157</f>
        <v>0</v>
      </c>
      <c r="K100" s="106"/>
      <c r="L100" s="165"/>
    </row>
    <row r="101" spans="1:31" s="10" customFormat="1" ht="19.95" customHeight="1">
      <c r="B101" s="161"/>
      <c r="C101" s="106"/>
      <c r="D101" s="162" t="s">
        <v>144</v>
      </c>
      <c r="E101" s="163"/>
      <c r="F101" s="163"/>
      <c r="G101" s="163"/>
      <c r="H101" s="163"/>
      <c r="I101" s="163"/>
      <c r="J101" s="164">
        <f>J352</f>
        <v>0</v>
      </c>
      <c r="K101" s="106"/>
      <c r="L101" s="165"/>
    </row>
    <row r="102" spans="1:31" s="10" customFormat="1" ht="19.95" customHeight="1">
      <c r="B102" s="161"/>
      <c r="C102" s="106"/>
      <c r="D102" s="162" t="s">
        <v>145</v>
      </c>
      <c r="E102" s="163"/>
      <c r="F102" s="163"/>
      <c r="G102" s="163"/>
      <c r="H102" s="163"/>
      <c r="I102" s="163"/>
      <c r="J102" s="164">
        <f>J362</f>
        <v>0</v>
      </c>
      <c r="K102" s="106"/>
      <c r="L102" s="165"/>
    </row>
    <row r="103" spans="1:31" s="9" customFormat="1" ht="24.9" customHeight="1">
      <c r="B103" s="155"/>
      <c r="C103" s="156"/>
      <c r="D103" s="157" t="s">
        <v>146</v>
      </c>
      <c r="E103" s="158"/>
      <c r="F103" s="158"/>
      <c r="G103" s="158"/>
      <c r="H103" s="158"/>
      <c r="I103" s="158"/>
      <c r="J103" s="159">
        <f>J364</f>
        <v>0</v>
      </c>
      <c r="K103" s="156"/>
      <c r="L103" s="160"/>
    </row>
    <row r="104" spans="1:31" s="10" customFormat="1" ht="19.95" customHeight="1">
      <c r="B104" s="161"/>
      <c r="C104" s="106"/>
      <c r="D104" s="162" t="s">
        <v>147</v>
      </c>
      <c r="E104" s="163"/>
      <c r="F104" s="163"/>
      <c r="G104" s="163"/>
      <c r="H104" s="163"/>
      <c r="I104" s="163"/>
      <c r="J104" s="164">
        <f>J365</f>
        <v>0</v>
      </c>
      <c r="K104" s="106"/>
      <c r="L104" s="165"/>
    </row>
    <row r="105" spans="1:31" s="10" customFormat="1" ht="19.95" customHeight="1">
      <c r="B105" s="161"/>
      <c r="C105" s="106"/>
      <c r="D105" s="162" t="s">
        <v>148</v>
      </c>
      <c r="E105" s="163"/>
      <c r="F105" s="163"/>
      <c r="G105" s="163"/>
      <c r="H105" s="163"/>
      <c r="I105" s="163"/>
      <c r="J105" s="164">
        <f>J368</f>
        <v>0</v>
      </c>
      <c r="K105" s="106"/>
      <c r="L105" s="165"/>
    </row>
    <row r="106" spans="1:31" s="2" customFormat="1" ht="21.75" customHeight="1">
      <c r="A106" s="36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pans="1:31" s="2" customFormat="1" ht="6.9" customHeight="1">
      <c r="A107" s="36"/>
      <c r="B107" s="56"/>
      <c r="C107" s="57"/>
      <c r="D107" s="57"/>
      <c r="E107" s="57"/>
      <c r="F107" s="57"/>
      <c r="G107" s="57"/>
      <c r="H107" s="57"/>
      <c r="I107" s="57"/>
      <c r="J107" s="57"/>
      <c r="K107" s="57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11" spans="1:31" s="2" customFormat="1" ht="6.9" customHeight="1">
      <c r="A111" s="36"/>
      <c r="B111" s="58"/>
      <c r="C111" s="59"/>
      <c r="D111" s="59"/>
      <c r="E111" s="59"/>
      <c r="F111" s="59"/>
      <c r="G111" s="59"/>
      <c r="H111" s="59"/>
      <c r="I111" s="59"/>
      <c r="J111" s="59"/>
      <c r="K111" s="59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31" s="2" customFormat="1" ht="24.9" customHeight="1">
      <c r="A112" s="36"/>
      <c r="B112" s="37"/>
      <c r="C112" s="25" t="s">
        <v>149</v>
      </c>
      <c r="D112" s="38"/>
      <c r="E112" s="38"/>
      <c r="F112" s="38"/>
      <c r="G112" s="38"/>
      <c r="H112" s="38"/>
      <c r="I112" s="38"/>
      <c r="J112" s="38"/>
      <c r="K112" s="38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65" s="2" customFormat="1" ht="6.9" customHeight="1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65" s="2" customFormat="1" ht="12" customHeight="1">
      <c r="A114" s="36"/>
      <c r="B114" s="37"/>
      <c r="C114" s="31" t="s">
        <v>16</v>
      </c>
      <c r="D114" s="38"/>
      <c r="E114" s="38"/>
      <c r="F114" s="38"/>
      <c r="G114" s="38"/>
      <c r="H114" s="38"/>
      <c r="I114" s="38"/>
      <c r="J114" s="38"/>
      <c r="K114" s="38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65" s="2" customFormat="1" ht="27" customHeight="1">
      <c r="A115" s="36"/>
      <c r="B115" s="37"/>
      <c r="C115" s="38"/>
      <c r="D115" s="38"/>
      <c r="E115" s="338" t="str">
        <f>E7</f>
        <v>Rekonstrukce stávajících garáží v suterénních, přízemních a dvorních prostorech objektů Vinohradská</v>
      </c>
      <c r="F115" s="339"/>
      <c r="G115" s="339"/>
      <c r="H115" s="339"/>
      <c r="I115" s="38"/>
      <c r="J115" s="38"/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12" customHeight="1">
      <c r="A116" s="36"/>
      <c r="B116" s="37"/>
      <c r="C116" s="31" t="s">
        <v>132</v>
      </c>
      <c r="D116" s="38"/>
      <c r="E116" s="38"/>
      <c r="F116" s="38"/>
      <c r="G116" s="38"/>
      <c r="H116" s="38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15.6" customHeight="1">
      <c r="A117" s="36"/>
      <c r="B117" s="37"/>
      <c r="C117" s="38"/>
      <c r="D117" s="38"/>
      <c r="E117" s="291" t="str">
        <f>E9</f>
        <v>D.1.1.01 - Architektonicko - stavební řešení - bourací práce</v>
      </c>
      <c r="F117" s="340"/>
      <c r="G117" s="340"/>
      <c r="H117" s="340"/>
      <c r="I117" s="38"/>
      <c r="J117" s="38"/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6.9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5" s="2" customFormat="1" ht="12" customHeight="1">
      <c r="A119" s="36"/>
      <c r="B119" s="37"/>
      <c r="C119" s="31" t="s">
        <v>20</v>
      </c>
      <c r="D119" s="38"/>
      <c r="E119" s="38"/>
      <c r="F119" s="29" t="str">
        <f>F12</f>
        <v>Vinohradská 114/1756, 116/1755, Praha3</v>
      </c>
      <c r="G119" s="38"/>
      <c r="H119" s="38"/>
      <c r="I119" s="31" t="s">
        <v>22</v>
      </c>
      <c r="J119" s="68" t="str">
        <f>IF(J12="","",J12)</f>
        <v>15. 4. 2022</v>
      </c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5" s="2" customFormat="1" ht="6.9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65" s="2" customFormat="1" ht="40.799999999999997" customHeight="1">
      <c r="A121" s="36"/>
      <c r="B121" s="37"/>
      <c r="C121" s="31" t="s">
        <v>24</v>
      </c>
      <c r="D121" s="38"/>
      <c r="E121" s="38"/>
      <c r="F121" s="29" t="str">
        <f>E15</f>
        <v>Městská část Praha 3, Havlíčkovo nám.9/700, Praha3</v>
      </c>
      <c r="G121" s="38"/>
      <c r="H121" s="38"/>
      <c r="I121" s="31" t="s">
        <v>32</v>
      </c>
      <c r="J121" s="34" t="str">
        <f>E21</f>
        <v>Contractis, s.r.o., Moulíkova 3286/1b, Praha 5</v>
      </c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65" s="2" customFormat="1" ht="15.6" customHeight="1">
      <c r="A122" s="36"/>
      <c r="B122" s="37"/>
      <c r="C122" s="31" t="s">
        <v>30</v>
      </c>
      <c r="D122" s="38"/>
      <c r="E122" s="38"/>
      <c r="F122" s="29" t="str">
        <f>IF(E18="","",E18)</f>
        <v>Vyplň údaj</v>
      </c>
      <c r="G122" s="38"/>
      <c r="H122" s="38"/>
      <c r="I122" s="31" t="s">
        <v>37</v>
      </c>
      <c r="J122" s="34" t="str">
        <f>E24</f>
        <v xml:space="preserve"> </v>
      </c>
      <c r="K122" s="38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65" s="2" customFormat="1" ht="10.35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65" s="11" customFormat="1" ht="29.25" customHeight="1">
      <c r="A124" s="166"/>
      <c r="B124" s="167"/>
      <c r="C124" s="168" t="s">
        <v>150</v>
      </c>
      <c r="D124" s="169" t="s">
        <v>65</v>
      </c>
      <c r="E124" s="169" t="s">
        <v>61</v>
      </c>
      <c r="F124" s="169" t="s">
        <v>62</v>
      </c>
      <c r="G124" s="169" t="s">
        <v>151</v>
      </c>
      <c r="H124" s="169" t="s">
        <v>152</v>
      </c>
      <c r="I124" s="169" t="s">
        <v>153</v>
      </c>
      <c r="J124" s="169" t="s">
        <v>137</v>
      </c>
      <c r="K124" s="170" t="s">
        <v>154</v>
      </c>
      <c r="L124" s="171"/>
      <c r="M124" s="77" t="s">
        <v>1</v>
      </c>
      <c r="N124" s="78" t="s">
        <v>44</v>
      </c>
      <c r="O124" s="78" t="s">
        <v>155</v>
      </c>
      <c r="P124" s="78" t="s">
        <v>156</v>
      </c>
      <c r="Q124" s="78" t="s">
        <v>157</v>
      </c>
      <c r="R124" s="78" t="s">
        <v>158</v>
      </c>
      <c r="S124" s="78" t="s">
        <v>159</v>
      </c>
      <c r="T124" s="79" t="s">
        <v>160</v>
      </c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</row>
    <row r="125" spans="1:65" s="2" customFormat="1" ht="22.8" customHeight="1">
      <c r="A125" s="36"/>
      <c r="B125" s="37"/>
      <c r="C125" s="84" t="s">
        <v>161</v>
      </c>
      <c r="D125" s="38"/>
      <c r="E125" s="38"/>
      <c r="F125" s="38"/>
      <c r="G125" s="38"/>
      <c r="H125" s="38"/>
      <c r="I125" s="38"/>
      <c r="J125" s="172">
        <f>BK125</f>
        <v>0</v>
      </c>
      <c r="K125" s="38"/>
      <c r="L125" s="41"/>
      <c r="M125" s="80"/>
      <c r="N125" s="173"/>
      <c r="O125" s="81"/>
      <c r="P125" s="174">
        <f>P126+P364</f>
        <v>0</v>
      </c>
      <c r="Q125" s="81"/>
      <c r="R125" s="174">
        <f>R126+R364</f>
        <v>137.23232786999998</v>
      </c>
      <c r="S125" s="81"/>
      <c r="T125" s="175">
        <f>T126+T364</f>
        <v>4980.9441189999998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79</v>
      </c>
      <c r="AU125" s="19" t="s">
        <v>139</v>
      </c>
      <c r="BK125" s="176">
        <f>BK126+BK364</f>
        <v>0</v>
      </c>
    </row>
    <row r="126" spans="1:65" s="12" customFormat="1" ht="25.95" customHeight="1">
      <c r="B126" s="177"/>
      <c r="C126" s="178"/>
      <c r="D126" s="179" t="s">
        <v>79</v>
      </c>
      <c r="E126" s="180" t="s">
        <v>162</v>
      </c>
      <c r="F126" s="180" t="s">
        <v>163</v>
      </c>
      <c r="G126" s="178"/>
      <c r="H126" s="178"/>
      <c r="I126" s="181"/>
      <c r="J126" s="182">
        <f>BK126</f>
        <v>0</v>
      </c>
      <c r="K126" s="178"/>
      <c r="L126" s="183"/>
      <c r="M126" s="184"/>
      <c r="N126" s="185"/>
      <c r="O126" s="185"/>
      <c r="P126" s="186">
        <f>P127+P132+P157+P352+P362</f>
        <v>0</v>
      </c>
      <c r="Q126" s="185"/>
      <c r="R126" s="186">
        <f>R127+R132+R157+R352+R362</f>
        <v>137.23232786999998</v>
      </c>
      <c r="S126" s="185"/>
      <c r="T126" s="187">
        <f>T127+T132+T157+T352+T362</f>
        <v>4880.3087589999996</v>
      </c>
      <c r="AR126" s="188" t="s">
        <v>88</v>
      </c>
      <c r="AT126" s="189" t="s">
        <v>79</v>
      </c>
      <c r="AU126" s="189" t="s">
        <v>80</v>
      </c>
      <c r="AY126" s="188" t="s">
        <v>164</v>
      </c>
      <c r="BK126" s="190">
        <f>BK127+BK132+BK157+BK352+BK362</f>
        <v>0</v>
      </c>
    </row>
    <row r="127" spans="1:65" s="12" customFormat="1" ht="22.8" customHeight="1">
      <c r="B127" s="177"/>
      <c r="C127" s="178"/>
      <c r="D127" s="179" t="s">
        <v>79</v>
      </c>
      <c r="E127" s="191" t="s">
        <v>88</v>
      </c>
      <c r="F127" s="191" t="s">
        <v>165</v>
      </c>
      <c r="G127" s="178"/>
      <c r="H127" s="178"/>
      <c r="I127" s="181"/>
      <c r="J127" s="192">
        <f>BK127</f>
        <v>0</v>
      </c>
      <c r="K127" s="178"/>
      <c r="L127" s="183"/>
      <c r="M127" s="184"/>
      <c r="N127" s="185"/>
      <c r="O127" s="185"/>
      <c r="P127" s="186">
        <f>SUM(P128:P131)</f>
        <v>0</v>
      </c>
      <c r="Q127" s="185"/>
      <c r="R127" s="186">
        <f>SUM(R128:R131)</f>
        <v>1.2461900000000001E-2</v>
      </c>
      <c r="S127" s="185"/>
      <c r="T127" s="187">
        <f>SUM(T128:T131)</f>
        <v>286.97023999999999</v>
      </c>
      <c r="AR127" s="188" t="s">
        <v>88</v>
      </c>
      <c r="AT127" s="189" t="s">
        <v>79</v>
      </c>
      <c r="AU127" s="189" t="s">
        <v>88</v>
      </c>
      <c r="AY127" s="188" t="s">
        <v>164</v>
      </c>
      <c r="BK127" s="190">
        <f>SUM(BK128:BK131)</f>
        <v>0</v>
      </c>
    </row>
    <row r="128" spans="1:65" s="2" customFormat="1" ht="22.2" customHeight="1">
      <c r="A128" s="36"/>
      <c r="B128" s="37"/>
      <c r="C128" s="193" t="s">
        <v>88</v>
      </c>
      <c r="D128" s="193" t="s">
        <v>166</v>
      </c>
      <c r="E128" s="194" t="s">
        <v>167</v>
      </c>
      <c r="F128" s="195" t="s">
        <v>168</v>
      </c>
      <c r="G128" s="196" t="s">
        <v>169</v>
      </c>
      <c r="H128" s="197">
        <v>113.29</v>
      </c>
      <c r="I128" s="198"/>
      <c r="J128" s="199">
        <f>ROUND(I128*H128,2)</f>
        <v>0</v>
      </c>
      <c r="K128" s="195" t="s">
        <v>170</v>
      </c>
      <c r="L128" s="41"/>
      <c r="M128" s="200" t="s">
        <v>1</v>
      </c>
      <c r="N128" s="201" t="s">
        <v>45</v>
      </c>
      <c r="O128" s="73"/>
      <c r="P128" s="202">
        <f>O128*H128</f>
        <v>0</v>
      </c>
      <c r="Q128" s="202">
        <v>1.1E-4</v>
      </c>
      <c r="R128" s="202">
        <f>Q128*H128</f>
        <v>1.2461900000000001E-2</v>
      </c>
      <c r="S128" s="202">
        <v>0.25600000000000001</v>
      </c>
      <c r="T128" s="203">
        <f>S128*H128</f>
        <v>29.00224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04" t="s">
        <v>171</v>
      </c>
      <c r="AT128" s="204" t="s">
        <v>166</v>
      </c>
      <c r="AU128" s="204" t="s">
        <v>90</v>
      </c>
      <c r="AY128" s="19" t="s">
        <v>164</v>
      </c>
      <c r="BE128" s="205">
        <f>IF(N128="základní",J128,0)</f>
        <v>0</v>
      </c>
      <c r="BF128" s="205">
        <f>IF(N128="snížená",J128,0)</f>
        <v>0</v>
      </c>
      <c r="BG128" s="205">
        <f>IF(N128="zákl. přenesená",J128,0)</f>
        <v>0</v>
      </c>
      <c r="BH128" s="205">
        <f>IF(N128="sníž. přenesená",J128,0)</f>
        <v>0</v>
      </c>
      <c r="BI128" s="205">
        <f>IF(N128="nulová",J128,0)</f>
        <v>0</v>
      </c>
      <c r="BJ128" s="19" t="s">
        <v>88</v>
      </c>
      <c r="BK128" s="205">
        <f>ROUND(I128*H128,2)</f>
        <v>0</v>
      </c>
      <c r="BL128" s="19" t="s">
        <v>171</v>
      </c>
      <c r="BM128" s="204" t="s">
        <v>172</v>
      </c>
    </row>
    <row r="129" spans="1:65" s="2" customFormat="1" ht="22.2" customHeight="1">
      <c r="A129" s="36"/>
      <c r="B129" s="37"/>
      <c r="C129" s="193" t="s">
        <v>90</v>
      </c>
      <c r="D129" s="193" t="s">
        <v>166</v>
      </c>
      <c r="E129" s="194" t="s">
        <v>173</v>
      </c>
      <c r="F129" s="195" t="s">
        <v>174</v>
      </c>
      <c r="G129" s="196" t="s">
        <v>175</v>
      </c>
      <c r="H129" s="197">
        <v>112.16</v>
      </c>
      <c r="I129" s="198"/>
      <c r="J129" s="199">
        <f>ROUND(I129*H129,2)</f>
        <v>0</v>
      </c>
      <c r="K129" s="195" t="s">
        <v>1</v>
      </c>
      <c r="L129" s="41"/>
      <c r="M129" s="200" t="s">
        <v>1</v>
      </c>
      <c r="N129" s="201" t="s">
        <v>45</v>
      </c>
      <c r="O129" s="73"/>
      <c r="P129" s="202">
        <f>O129*H129</f>
        <v>0</v>
      </c>
      <c r="Q129" s="202">
        <v>0</v>
      </c>
      <c r="R129" s="202">
        <f>Q129*H129</f>
        <v>0</v>
      </c>
      <c r="S129" s="202">
        <v>2.2999999999999998</v>
      </c>
      <c r="T129" s="203">
        <f>S129*H129</f>
        <v>257.96799999999996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04" t="s">
        <v>171</v>
      </c>
      <c r="AT129" s="204" t="s">
        <v>166</v>
      </c>
      <c r="AU129" s="204" t="s">
        <v>90</v>
      </c>
      <c r="AY129" s="19" t="s">
        <v>164</v>
      </c>
      <c r="BE129" s="205">
        <f>IF(N129="základní",J129,0)</f>
        <v>0</v>
      </c>
      <c r="BF129" s="205">
        <f>IF(N129="snížená",J129,0)</f>
        <v>0</v>
      </c>
      <c r="BG129" s="205">
        <f>IF(N129="zákl. přenesená",J129,0)</f>
        <v>0</v>
      </c>
      <c r="BH129" s="205">
        <f>IF(N129="sníž. přenesená",J129,0)</f>
        <v>0</v>
      </c>
      <c r="BI129" s="205">
        <f>IF(N129="nulová",J129,0)</f>
        <v>0</v>
      </c>
      <c r="BJ129" s="19" t="s">
        <v>88</v>
      </c>
      <c r="BK129" s="205">
        <f>ROUND(I129*H129,2)</f>
        <v>0</v>
      </c>
      <c r="BL129" s="19" t="s">
        <v>171</v>
      </c>
      <c r="BM129" s="204" t="s">
        <v>176</v>
      </c>
    </row>
    <row r="130" spans="1:65" s="13" customFormat="1" ht="10.199999999999999">
      <c r="B130" s="206"/>
      <c r="C130" s="207"/>
      <c r="D130" s="208" t="s">
        <v>177</v>
      </c>
      <c r="E130" s="209" t="s">
        <v>1</v>
      </c>
      <c r="F130" s="210" t="s">
        <v>178</v>
      </c>
      <c r="G130" s="207"/>
      <c r="H130" s="211">
        <v>112.16</v>
      </c>
      <c r="I130" s="212"/>
      <c r="J130" s="207"/>
      <c r="K130" s="207"/>
      <c r="L130" s="213"/>
      <c r="M130" s="214"/>
      <c r="N130" s="215"/>
      <c r="O130" s="215"/>
      <c r="P130" s="215"/>
      <c r="Q130" s="215"/>
      <c r="R130" s="215"/>
      <c r="S130" s="215"/>
      <c r="T130" s="216"/>
      <c r="AT130" s="217" t="s">
        <v>177</v>
      </c>
      <c r="AU130" s="217" t="s">
        <v>90</v>
      </c>
      <c r="AV130" s="13" t="s">
        <v>90</v>
      </c>
      <c r="AW130" s="13" t="s">
        <v>36</v>
      </c>
      <c r="AX130" s="13" t="s">
        <v>88</v>
      </c>
      <c r="AY130" s="217" t="s">
        <v>164</v>
      </c>
    </row>
    <row r="131" spans="1:65" s="2" customFormat="1" ht="22.2" customHeight="1">
      <c r="A131" s="36"/>
      <c r="B131" s="37"/>
      <c r="C131" s="193" t="s">
        <v>179</v>
      </c>
      <c r="D131" s="193" t="s">
        <v>166</v>
      </c>
      <c r="E131" s="194" t="s">
        <v>180</v>
      </c>
      <c r="F131" s="195" t="s">
        <v>181</v>
      </c>
      <c r="G131" s="196" t="s">
        <v>175</v>
      </c>
      <c r="H131" s="197">
        <v>83.22</v>
      </c>
      <c r="I131" s="198"/>
      <c r="J131" s="199">
        <f>ROUND(I131*H131,2)</f>
        <v>0</v>
      </c>
      <c r="K131" s="195" t="s">
        <v>1</v>
      </c>
      <c r="L131" s="41"/>
      <c r="M131" s="200" t="s">
        <v>1</v>
      </c>
      <c r="N131" s="201" t="s">
        <v>45</v>
      </c>
      <c r="O131" s="73"/>
      <c r="P131" s="202">
        <f>O131*H131</f>
        <v>0</v>
      </c>
      <c r="Q131" s="202">
        <v>0</v>
      </c>
      <c r="R131" s="202">
        <f>Q131*H131</f>
        <v>0</v>
      </c>
      <c r="S131" s="202">
        <v>0</v>
      </c>
      <c r="T131" s="203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04" t="s">
        <v>171</v>
      </c>
      <c r="AT131" s="204" t="s">
        <v>166</v>
      </c>
      <c r="AU131" s="204" t="s">
        <v>90</v>
      </c>
      <c r="AY131" s="19" t="s">
        <v>164</v>
      </c>
      <c r="BE131" s="205">
        <f>IF(N131="základní",J131,0)</f>
        <v>0</v>
      </c>
      <c r="BF131" s="205">
        <f>IF(N131="snížená",J131,0)</f>
        <v>0</v>
      </c>
      <c r="BG131" s="205">
        <f>IF(N131="zákl. přenesená",J131,0)</f>
        <v>0</v>
      </c>
      <c r="BH131" s="205">
        <f>IF(N131="sníž. přenesená",J131,0)</f>
        <v>0</v>
      </c>
      <c r="BI131" s="205">
        <f>IF(N131="nulová",J131,0)</f>
        <v>0</v>
      </c>
      <c r="BJ131" s="19" t="s">
        <v>88</v>
      </c>
      <c r="BK131" s="205">
        <f>ROUND(I131*H131,2)</f>
        <v>0</v>
      </c>
      <c r="BL131" s="19" t="s">
        <v>171</v>
      </c>
      <c r="BM131" s="204" t="s">
        <v>182</v>
      </c>
    </row>
    <row r="132" spans="1:65" s="12" customFormat="1" ht="22.8" customHeight="1">
      <c r="B132" s="177"/>
      <c r="C132" s="178"/>
      <c r="D132" s="179" t="s">
        <v>79</v>
      </c>
      <c r="E132" s="191" t="s">
        <v>179</v>
      </c>
      <c r="F132" s="191" t="s">
        <v>183</v>
      </c>
      <c r="G132" s="178"/>
      <c r="H132" s="178"/>
      <c r="I132" s="181"/>
      <c r="J132" s="192">
        <f>BK132</f>
        <v>0</v>
      </c>
      <c r="K132" s="178"/>
      <c r="L132" s="183"/>
      <c r="M132" s="184"/>
      <c r="N132" s="185"/>
      <c r="O132" s="185"/>
      <c r="P132" s="186">
        <f>SUM(P133:P156)</f>
        <v>0</v>
      </c>
      <c r="Q132" s="185"/>
      <c r="R132" s="186">
        <f>SUM(R133:R156)</f>
        <v>0.58021451000000002</v>
      </c>
      <c r="S132" s="185"/>
      <c r="T132" s="187">
        <f>SUM(T133:T156)</f>
        <v>0</v>
      </c>
      <c r="AR132" s="188" t="s">
        <v>88</v>
      </c>
      <c r="AT132" s="189" t="s">
        <v>79</v>
      </c>
      <c r="AU132" s="189" t="s">
        <v>88</v>
      </c>
      <c r="AY132" s="188" t="s">
        <v>164</v>
      </c>
      <c r="BK132" s="190">
        <f>SUM(BK133:BK156)</f>
        <v>0</v>
      </c>
    </row>
    <row r="133" spans="1:65" s="2" customFormat="1" ht="30" customHeight="1">
      <c r="A133" s="36"/>
      <c r="B133" s="37"/>
      <c r="C133" s="193" t="s">
        <v>171</v>
      </c>
      <c r="D133" s="193" t="s">
        <v>166</v>
      </c>
      <c r="E133" s="194" t="s">
        <v>184</v>
      </c>
      <c r="F133" s="195" t="s">
        <v>185</v>
      </c>
      <c r="G133" s="196" t="s">
        <v>186</v>
      </c>
      <c r="H133" s="197">
        <v>2.8</v>
      </c>
      <c r="I133" s="198"/>
      <c r="J133" s="199">
        <f>ROUND(I133*H133,2)</f>
        <v>0</v>
      </c>
      <c r="K133" s="195" t="s">
        <v>170</v>
      </c>
      <c r="L133" s="41"/>
      <c r="M133" s="200" t="s">
        <v>1</v>
      </c>
      <c r="N133" s="201" t="s">
        <v>45</v>
      </c>
      <c r="O133" s="73"/>
      <c r="P133" s="202">
        <f>O133*H133</f>
        <v>0</v>
      </c>
      <c r="Q133" s="202">
        <v>1.9539999999999998E-2</v>
      </c>
      <c r="R133" s="202">
        <f>Q133*H133</f>
        <v>5.471199999999999E-2</v>
      </c>
      <c r="S133" s="202">
        <v>0</v>
      </c>
      <c r="T133" s="203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04" t="s">
        <v>171</v>
      </c>
      <c r="AT133" s="204" t="s">
        <v>166</v>
      </c>
      <c r="AU133" s="204" t="s">
        <v>90</v>
      </c>
      <c r="AY133" s="19" t="s">
        <v>164</v>
      </c>
      <c r="BE133" s="205">
        <f>IF(N133="základní",J133,0)</f>
        <v>0</v>
      </c>
      <c r="BF133" s="205">
        <f>IF(N133="snížená",J133,0)</f>
        <v>0</v>
      </c>
      <c r="BG133" s="205">
        <f>IF(N133="zákl. přenesená",J133,0)</f>
        <v>0</v>
      </c>
      <c r="BH133" s="205">
        <f>IF(N133="sníž. přenesená",J133,0)</f>
        <v>0</v>
      </c>
      <c r="BI133" s="205">
        <f>IF(N133="nulová",J133,0)</f>
        <v>0</v>
      </c>
      <c r="BJ133" s="19" t="s">
        <v>88</v>
      </c>
      <c r="BK133" s="205">
        <f>ROUND(I133*H133,2)</f>
        <v>0</v>
      </c>
      <c r="BL133" s="19" t="s">
        <v>171</v>
      </c>
      <c r="BM133" s="204" t="s">
        <v>187</v>
      </c>
    </row>
    <row r="134" spans="1:65" s="13" customFormat="1" ht="10.199999999999999">
      <c r="B134" s="206"/>
      <c r="C134" s="207"/>
      <c r="D134" s="208" t="s">
        <v>177</v>
      </c>
      <c r="E134" s="209" t="s">
        <v>1</v>
      </c>
      <c r="F134" s="210" t="s">
        <v>188</v>
      </c>
      <c r="G134" s="207"/>
      <c r="H134" s="211">
        <v>2.8</v>
      </c>
      <c r="I134" s="212"/>
      <c r="J134" s="207"/>
      <c r="K134" s="207"/>
      <c r="L134" s="213"/>
      <c r="M134" s="214"/>
      <c r="N134" s="215"/>
      <c r="O134" s="215"/>
      <c r="P134" s="215"/>
      <c r="Q134" s="215"/>
      <c r="R134" s="215"/>
      <c r="S134" s="215"/>
      <c r="T134" s="216"/>
      <c r="AT134" s="217" t="s">
        <v>177</v>
      </c>
      <c r="AU134" s="217" t="s">
        <v>90</v>
      </c>
      <c r="AV134" s="13" t="s">
        <v>90</v>
      </c>
      <c r="AW134" s="13" t="s">
        <v>36</v>
      </c>
      <c r="AX134" s="13" t="s">
        <v>88</v>
      </c>
      <c r="AY134" s="217" t="s">
        <v>164</v>
      </c>
    </row>
    <row r="135" spans="1:65" s="2" customFormat="1" ht="19.8" customHeight="1">
      <c r="A135" s="36"/>
      <c r="B135" s="37"/>
      <c r="C135" s="218" t="s">
        <v>189</v>
      </c>
      <c r="D135" s="218" t="s">
        <v>190</v>
      </c>
      <c r="E135" s="219" t="s">
        <v>191</v>
      </c>
      <c r="F135" s="220" t="s">
        <v>192</v>
      </c>
      <c r="G135" s="221" t="s">
        <v>186</v>
      </c>
      <c r="H135" s="222">
        <v>3.4000000000000002E-2</v>
      </c>
      <c r="I135" s="223"/>
      <c r="J135" s="224">
        <f>ROUND(I135*H135,2)</f>
        <v>0</v>
      </c>
      <c r="K135" s="220" t="s">
        <v>170</v>
      </c>
      <c r="L135" s="225"/>
      <c r="M135" s="226" t="s">
        <v>1</v>
      </c>
      <c r="N135" s="227" t="s">
        <v>45</v>
      </c>
      <c r="O135" s="73"/>
      <c r="P135" s="202">
        <f>O135*H135</f>
        <v>0</v>
      </c>
      <c r="Q135" s="202">
        <v>1</v>
      </c>
      <c r="R135" s="202">
        <f>Q135*H135</f>
        <v>3.4000000000000002E-2</v>
      </c>
      <c r="S135" s="202">
        <v>0</v>
      </c>
      <c r="T135" s="203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04" t="s">
        <v>193</v>
      </c>
      <c r="AT135" s="204" t="s">
        <v>190</v>
      </c>
      <c r="AU135" s="204" t="s">
        <v>90</v>
      </c>
      <c r="AY135" s="19" t="s">
        <v>164</v>
      </c>
      <c r="BE135" s="205">
        <f>IF(N135="základní",J135,0)</f>
        <v>0</v>
      </c>
      <c r="BF135" s="205">
        <f>IF(N135="snížená",J135,0)</f>
        <v>0</v>
      </c>
      <c r="BG135" s="205">
        <f>IF(N135="zákl. přenesená",J135,0)</f>
        <v>0</v>
      </c>
      <c r="BH135" s="205">
        <f>IF(N135="sníž. přenesená",J135,0)</f>
        <v>0</v>
      </c>
      <c r="BI135" s="205">
        <f>IF(N135="nulová",J135,0)</f>
        <v>0</v>
      </c>
      <c r="BJ135" s="19" t="s">
        <v>88</v>
      </c>
      <c r="BK135" s="205">
        <f>ROUND(I135*H135,2)</f>
        <v>0</v>
      </c>
      <c r="BL135" s="19" t="s">
        <v>171</v>
      </c>
      <c r="BM135" s="204" t="s">
        <v>194</v>
      </c>
    </row>
    <row r="136" spans="1:65" s="2" customFormat="1" ht="19.2">
      <c r="A136" s="36"/>
      <c r="B136" s="37"/>
      <c r="C136" s="38"/>
      <c r="D136" s="208" t="s">
        <v>195</v>
      </c>
      <c r="E136" s="38"/>
      <c r="F136" s="228" t="s">
        <v>196</v>
      </c>
      <c r="G136" s="38"/>
      <c r="H136" s="38"/>
      <c r="I136" s="229"/>
      <c r="J136" s="38"/>
      <c r="K136" s="38"/>
      <c r="L136" s="41"/>
      <c r="M136" s="230"/>
      <c r="N136" s="231"/>
      <c r="O136" s="73"/>
      <c r="P136" s="73"/>
      <c r="Q136" s="73"/>
      <c r="R136" s="73"/>
      <c r="S136" s="73"/>
      <c r="T136" s="74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195</v>
      </c>
      <c r="AU136" s="19" t="s">
        <v>90</v>
      </c>
    </row>
    <row r="137" spans="1:65" s="13" customFormat="1" ht="10.199999999999999">
      <c r="B137" s="206"/>
      <c r="C137" s="207"/>
      <c r="D137" s="208" t="s">
        <v>177</v>
      </c>
      <c r="E137" s="209" t="s">
        <v>1</v>
      </c>
      <c r="F137" s="210" t="s">
        <v>197</v>
      </c>
      <c r="G137" s="207"/>
      <c r="H137" s="211">
        <v>3.4000000000000002E-2</v>
      </c>
      <c r="I137" s="212"/>
      <c r="J137" s="207"/>
      <c r="K137" s="207"/>
      <c r="L137" s="213"/>
      <c r="M137" s="214"/>
      <c r="N137" s="215"/>
      <c r="O137" s="215"/>
      <c r="P137" s="215"/>
      <c r="Q137" s="215"/>
      <c r="R137" s="215"/>
      <c r="S137" s="215"/>
      <c r="T137" s="216"/>
      <c r="AT137" s="217" t="s">
        <v>177</v>
      </c>
      <c r="AU137" s="217" t="s">
        <v>90</v>
      </c>
      <c r="AV137" s="13" t="s">
        <v>90</v>
      </c>
      <c r="AW137" s="13" t="s">
        <v>36</v>
      </c>
      <c r="AX137" s="13" t="s">
        <v>88</v>
      </c>
      <c r="AY137" s="217" t="s">
        <v>164</v>
      </c>
    </row>
    <row r="138" spans="1:65" s="2" customFormat="1" ht="30" customHeight="1">
      <c r="A138" s="36"/>
      <c r="B138" s="37"/>
      <c r="C138" s="193" t="s">
        <v>198</v>
      </c>
      <c r="D138" s="193" t="s">
        <v>166</v>
      </c>
      <c r="E138" s="194" t="s">
        <v>199</v>
      </c>
      <c r="F138" s="195" t="s">
        <v>200</v>
      </c>
      <c r="G138" s="196" t="s">
        <v>186</v>
      </c>
      <c r="H138" s="197">
        <v>0.439</v>
      </c>
      <c r="I138" s="198"/>
      <c r="J138" s="199">
        <f>ROUND(I138*H138,2)</f>
        <v>0</v>
      </c>
      <c r="K138" s="195" t="s">
        <v>170</v>
      </c>
      <c r="L138" s="41"/>
      <c r="M138" s="200" t="s">
        <v>1</v>
      </c>
      <c r="N138" s="201" t="s">
        <v>45</v>
      </c>
      <c r="O138" s="73"/>
      <c r="P138" s="202">
        <f>O138*H138</f>
        <v>0</v>
      </c>
      <c r="Q138" s="202">
        <v>1.7090000000000001E-2</v>
      </c>
      <c r="R138" s="202">
        <f>Q138*H138</f>
        <v>7.5025100000000004E-3</v>
      </c>
      <c r="S138" s="202">
        <v>0</v>
      </c>
      <c r="T138" s="203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4" t="s">
        <v>171</v>
      </c>
      <c r="AT138" s="204" t="s">
        <v>166</v>
      </c>
      <c r="AU138" s="204" t="s">
        <v>90</v>
      </c>
      <c r="AY138" s="19" t="s">
        <v>164</v>
      </c>
      <c r="BE138" s="205">
        <f>IF(N138="základní",J138,0)</f>
        <v>0</v>
      </c>
      <c r="BF138" s="205">
        <f>IF(N138="snížená",J138,0)</f>
        <v>0</v>
      </c>
      <c r="BG138" s="205">
        <f>IF(N138="zákl. přenesená",J138,0)</f>
        <v>0</v>
      </c>
      <c r="BH138" s="205">
        <f>IF(N138="sníž. přenesená",J138,0)</f>
        <v>0</v>
      </c>
      <c r="BI138" s="205">
        <f>IF(N138="nulová",J138,0)</f>
        <v>0</v>
      </c>
      <c r="BJ138" s="19" t="s">
        <v>88</v>
      </c>
      <c r="BK138" s="205">
        <f>ROUND(I138*H138,2)</f>
        <v>0</v>
      </c>
      <c r="BL138" s="19" t="s">
        <v>171</v>
      </c>
      <c r="BM138" s="204" t="s">
        <v>201</v>
      </c>
    </row>
    <row r="139" spans="1:65" s="13" customFormat="1" ht="10.199999999999999">
      <c r="B139" s="206"/>
      <c r="C139" s="207"/>
      <c r="D139" s="208" t="s">
        <v>177</v>
      </c>
      <c r="E139" s="209" t="s">
        <v>1</v>
      </c>
      <c r="F139" s="210" t="s">
        <v>202</v>
      </c>
      <c r="G139" s="207"/>
      <c r="H139" s="211">
        <v>6.4000000000000001E-2</v>
      </c>
      <c r="I139" s="212"/>
      <c r="J139" s="207"/>
      <c r="K139" s="207"/>
      <c r="L139" s="213"/>
      <c r="M139" s="214"/>
      <c r="N139" s="215"/>
      <c r="O139" s="215"/>
      <c r="P139" s="215"/>
      <c r="Q139" s="215"/>
      <c r="R139" s="215"/>
      <c r="S139" s="215"/>
      <c r="T139" s="216"/>
      <c r="AT139" s="217" t="s">
        <v>177</v>
      </c>
      <c r="AU139" s="217" t="s">
        <v>90</v>
      </c>
      <c r="AV139" s="13" t="s">
        <v>90</v>
      </c>
      <c r="AW139" s="13" t="s">
        <v>36</v>
      </c>
      <c r="AX139" s="13" t="s">
        <v>80</v>
      </c>
      <c r="AY139" s="217" t="s">
        <v>164</v>
      </c>
    </row>
    <row r="140" spans="1:65" s="13" customFormat="1" ht="10.199999999999999">
      <c r="B140" s="206"/>
      <c r="C140" s="207"/>
      <c r="D140" s="208" t="s">
        <v>177</v>
      </c>
      <c r="E140" s="209" t="s">
        <v>1</v>
      </c>
      <c r="F140" s="210" t="s">
        <v>203</v>
      </c>
      <c r="G140" s="207"/>
      <c r="H140" s="211">
        <v>0.122</v>
      </c>
      <c r="I140" s="212"/>
      <c r="J140" s="207"/>
      <c r="K140" s="207"/>
      <c r="L140" s="213"/>
      <c r="M140" s="214"/>
      <c r="N140" s="215"/>
      <c r="O140" s="215"/>
      <c r="P140" s="215"/>
      <c r="Q140" s="215"/>
      <c r="R140" s="215"/>
      <c r="S140" s="215"/>
      <c r="T140" s="216"/>
      <c r="AT140" s="217" t="s">
        <v>177</v>
      </c>
      <c r="AU140" s="217" t="s">
        <v>90</v>
      </c>
      <c r="AV140" s="13" t="s">
        <v>90</v>
      </c>
      <c r="AW140" s="13" t="s">
        <v>36</v>
      </c>
      <c r="AX140" s="13" t="s">
        <v>80</v>
      </c>
      <c r="AY140" s="217" t="s">
        <v>164</v>
      </c>
    </row>
    <row r="141" spans="1:65" s="13" customFormat="1" ht="10.199999999999999">
      <c r="B141" s="206"/>
      <c r="C141" s="207"/>
      <c r="D141" s="208" t="s">
        <v>177</v>
      </c>
      <c r="E141" s="209" t="s">
        <v>1</v>
      </c>
      <c r="F141" s="210" t="s">
        <v>204</v>
      </c>
      <c r="G141" s="207"/>
      <c r="H141" s="211">
        <v>0.122</v>
      </c>
      <c r="I141" s="212"/>
      <c r="J141" s="207"/>
      <c r="K141" s="207"/>
      <c r="L141" s="213"/>
      <c r="M141" s="214"/>
      <c r="N141" s="215"/>
      <c r="O141" s="215"/>
      <c r="P141" s="215"/>
      <c r="Q141" s="215"/>
      <c r="R141" s="215"/>
      <c r="S141" s="215"/>
      <c r="T141" s="216"/>
      <c r="AT141" s="217" t="s">
        <v>177</v>
      </c>
      <c r="AU141" s="217" t="s">
        <v>90</v>
      </c>
      <c r="AV141" s="13" t="s">
        <v>90</v>
      </c>
      <c r="AW141" s="13" t="s">
        <v>36</v>
      </c>
      <c r="AX141" s="13" t="s">
        <v>80</v>
      </c>
      <c r="AY141" s="217" t="s">
        <v>164</v>
      </c>
    </row>
    <row r="142" spans="1:65" s="13" customFormat="1" ht="10.199999999999999">
      <c r="B142" s="206"/>
      <c r="C142" s="207"/>
      <c r="D142" s="208" t="s">
        <v>177</v>
      </c>
      <c r="E142" s="209" t="s">
        <v>1</v>
      </c>
      <c r="F142" s="210" t="s">
        <v>205</v>
      </c>
      <c r="G142" s="207"/>
      <c r="H142" s="211">
        <v>0.13100000000000001</v>
      </c>
      <c r="I142" s="212"/>
      <c r="J142" s="207"/>
      <c r="K142" s="207"/>
      <c r="L142" s="213"/>
      <c r="M142" s="214"/>
      <c r="N142" s="215"/>
      <c r="O142" s="215"/>
      <c r="P142" s="215"/>
      <c r="Q142" s="215"/>
      <c r="R142" s="215"/>
      <c r="S142" s="215"/>
      <c r="T142" s="216"/>
      <c r="AT142" s="217" t="s">
        <v>177</v>
      </c>
      <c r="AU142" s="217" t="s">
        <v>90</v>
      </c>
      <c r="AV142" s="13" t="s">
        <v>90</v>
      </c>
      <c r="AW142" s="13" t="s">
        <v>36</v>
      </c>
      <c r="AX142" s="13" t="s">
        <v>80</v>
      </c>
      <c r="AY142" s="217" t="s">
        <v>164</v>
      </c>
    </row>
    <row r="143" spans="1:65" s="14" customFormat="1" ht="10.199999999999999">
      <c r="B143" s="232"/>
      <c r="C143" s="233"/>
      <c r="D143" s="208" t="s">
        <v>177</v>
      </c>
      <c r="E143" s="234" t="s">
        <v>1</v>
      </c>
      <c r="F143" s="235" t="s">
        <v>206</v>
      </c>
      <c r="G143" s="233"/>
      <c r="H143" s="236">
        <v>0.439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AT143" s="242" t="s">
        <v>177</v>
      </c>
      <c r="AU143" s="242" t="s">
        <v>90</v>
      </c>
      <c r="AV143" s="14" t="s">
        <v>171</v>
      </c>
      <c r="AW143" s="14" t="s">
        <v>36</v>
      </c>
      <c r="AX143" s="14" t="s">
        <v>88</v>
      </c>
      <c r="AY143" s="242" t="s">
        <v>164</v>
      </c>
    </row>
    <row r="144" spans="1:65" s="2" customFormat="1" ht="19.8" customHeight="1">
      <c r="A144" s="36"/>
      <c r="B144" s="37"/>
      <c r="C144" s="218" t="s">
        <v>207</v>
      </c>
      <c r="D144" s="218" t="s">
        <v>190</v>
      </c>
      <c r="E144" s="219" t="s">
        <v>208</v>
      </c>
      <c r="F144" s="220" t="s">
        <v>209</v>
      </c>
      <c r="G144" s="221" t="s">
        <v>186</v>
      </c>
      <c r="H144" s="222">
        <v>7.0999999999999994E-2</v>
      </c>
      <c r="I144" s="223"/>
      <c r="J144" s="224">
        <f>ROUND(I144*H144,2)</f>
        <v>0</v>
      </c>
      <c r="K144" s="220" t="s">
        <v>170</v>
      </c>
      <c r="L144" s="225"/>
      <c r="M144" s="226" t="s">
        <v>1</v>
      </c>
      <c r="N144" s="227" t="s">
        <v>45</v>
      </c>
      <c r="O144" s="73"/>
      <c r="P144" s="202">
        <f>O144*H144</f>
        <v>0</v>
      </c>
      <c r="Q144" s="202">
        <v>1</v>
      </c>
      <c r="R144" s="202">
        <f>Q144*H144</f>
        <v>7.0999999999999994E-2</v>
      </c>
      <c r="S144" s="202">
        <v>0</v>
      </c>
      <c r="T144" s="203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4" t="s">
        <v>193</v>
      </c>
      <c r="AT144" s="204" t="s">
        <v>190</v>
      </c>
      <c r="AU144" s="204" t="s">
        <v>90</v>
      </c>
      <c r="AY144" s="19" t="s">
        <v>164</v>
      </c>
      <c r="BE144" s="205">
        <f>IF(N144="základní",J144,0)</f>
        <v>0</v>
      </c>
      <c r="BF144" s="205">
        <f>IF(N144="snížená",J144,0)</f>
        <v>0</v>
      </c>
      <c r="BG144" s="205">
        <f>IF(N144="zákl. přenesená",J144,0)</f>
        <v>0</v>
      </c>
      <c r="BH144" s="205">
        <f>IF(N144="sníž. přenesená",J144,0)</f>
        <v>0</v>
      </c>
      <c r="BI144" s="205">
        <f>IF(N144="nulová",J144,0)</f>
        <v>0</v>
      </c>
      <c r="BJ144" s="19" t="s">
        <v>88</v>
      </c>
      <c r="BK144" s="205">
        <f>ROUND(I144*H144,2)</f>
        <v>0</v>
      </c>
      <c r="BL144" s="19" t="s">
        <v>171</v>
      </c>
      <c r="BM144" s="204" t="s">
        <v>210</v>
      </c>
    </row>
    <row r="145" spans="1:65" s="2" customFormat="1" ht="19.2">
      <c r="A145" s="36"/>
      <c r="B145" s="37"/>
      <c r="C145" s="38"/>
      <c r="D145" s="208" t="s">
        <v>195</v>
      </c>
      <c r="E145" s="38"/>
      <c r="F145" s="228" t="s">
        <v>211</v>
      </c>
      <c r="G145" s="38"/>
      <c r="H145" s="38"/>
      <c r="I145" s="229"/>
      <c r="J145" s="38"/>
      <c r="K145" s="38"/>
      <c r="L145" s="41"/>
      <c r="M145" s="230"/>
      <c r="N145" s="231"/>
      <c r="O145" s="73"/>
      <c r="P145" s="73"/>
      <c r="Q145" s="73"/>
      <c r="R145" s="73"/>
      <c r="S145" s="73"/>
      <c r="T145" s="74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195</v>
      </c>
      <c r="AU145" s="19" t="s">
        <v>90</v>
      </c>
    </row>
    <row r="146" spans="1:65" s="13" customFormat="1" ht="10.199999999999999">
      <c r="B146" s="206"/>
      <c r="C146" s="207"/>
      <c r="D146" s="208" t="s">
        <v>177</v>
      </c>
      <c r="E146" s="209" t="s">
        <v>1</v>
      </c>
      <c r="F146" s="210" t="s">
        <v>212</v>
      </c>
      <c r="G146" s="207"/>
      <c r="H146" s="211">
        <v>7.0999999999999994E-2</v>
      </c>
      <c r="I146" s="212"/>
      <c r="J146" s="207"/>
      <c r="K146" s="207"/>
      <c r="L146" s="213"/>
      <c r="M146" s="214"/>
      <c r="N146" s="215"/>
      <c r="O146" s="215"/>
      <c r="P146" s="215"/>
      <c r="Q146" s="215"/>
      <c r="R146" s="215"/>
      <c r="S146" s="215"/>
      <c r="T146" s="216"/>
      <c r="AT146" s="217" t="s">
        <v>177</v>
      </c>
      <c r="AU146" s="217" t="s">
        <v>90</v>
      </c>
      <c r="AV146" s="13" t="s">
        <v>90</v>
      </c>
      <c r="AW146" s="13" t="s">
        <v>36</v>
      </c>
      <c r="AX146" s="13" t="s">
        <v>80</v>
      </c>
      <c r="AY146" s="217" t="s">
        <v>164</v>
      </c>
    </row>
    <row r="147" spans="1:65" s="14" customFormat="1" ht="10.199999999999999">
      <c r="B147" s="232"/>
      <c r="C147" s="233"/>
      <c r="D147" s="208" t="s">
        <v>177</v>
      </c>
      <c r="E147" s="234" t="s">
        <v>1</v>
      </c>
      <c r="F147" s="235" t="s">
        <v>206</v>
      </c>
      <c r="G147" s="233"/>
      <c r="H147" s="236">
        <v>7.0999999999999994E-2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AT147" s="242" t="s">
        <v>177</v>
      </c>
      <c r="AU147" s="242" t="s">
        <v>90</v>
      </c>
      <c r="AV147" s="14" t="s">
        <v>171</v>
      </c>
      <c r="AW147" s="14" t="s">
        <v>36</v>
      </c>
      <c r="AX147" s="14" t="s">
        <v>88</v>
      </c>
      <c r="AY147" s="242" t="s">
        <v>164</v>
      </c>
    </row>
    <row r="148" spans="1:65" s="2" customFormat="1" ht="19.8" customHeight="1">
      <c r="A148" s="36"/>
      <c r="B148" s="37"/>
      <c r="C148" s="218" t="s">
        <v>193</v>
      </c>
      <c r="D148" s="218" t="s">
        <v>190</v>
      </c>
      <c r="E148" s="219" t="s">
        <v>213</v>
      </c>
      <c r="F148" s="220" t="s">
        <v>214</v>
      </c>
      <c r="G148" s="221" t="s">
        <v>186</v>
      </c>
      <c r="H148" s="222">
        <v>0.26800000000000002</v>
      </c>
      <c r="I148" s="223"/>
      <c r="J148" s="224">
        <f>ROUND(I148*H148,2)</f>
        <v>0</v>
      </c>
      <c r="K148" s="220" t="s">
        <v>170</v>
      </c>
      <c r="L148" s="225"/>
      <c r="M148" s="226" t="s">
        <v>1</v>
      </c>
      <c r="N148" s="227" t="s">
        <v>45</v>
      </c>
      <c r="O148" s="73"/>
      <c r="P148" s="202">
        <f>O148*H148</f>
        <v>0</v>
      </c>
      <c r="Q148" s="202">
        <v>1</v>
      </c>
      <c r="R148" s="202">
        <f>Q148*H148</f>
        <v>0.26800000000000002</v>
      </c>
      <c r="S148" s="202">
        <v>0</v>
      </c>
      <c r="T148" s="203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4" t="s">
        <v>193</v>
      </c>
      <c r="AT148" s="204" t="s">
        <v>190</v>
      </c>
      <c r="AU148" s="204" t="s">
        <v>90</v>
      </c>
      <c r="AY148" s="19" t="s">
        <v>164</v>
      </c>
      <c r="BE148" s="205">
        <f>IF(N148="základní",J148,0)</f>
        <v>0</v>
      </c>
      <c r="BF148" s="205">
        <f>IF(N148="snížená",J148,0)</f>
        <v>0</v>
      </c>
      <c r="BG148" s="205">
        <f>IF(N148="zákl. přenesená",J148,0)</f>
        <v>0</v>
      </c>
      <c r="BH148" s="205">
        <f>IF(N148="sníž. přenesená",J148,0)</f>
        <v>0</v>
      </c>
      <c r="BI148" s="205">
        <f>IF(N148="nulová",J148,0)</f>
        <v>0</v>
      </c>
      <c r="BJ148" s="19" t="s">
        <v>88</v>
      </c>
      <c r="BK148" s="205">
        <f>ROUND(I148*H148,2)</f>
        <v>0</v>
      </c>
      <c r="BL148" s="19" t="s">
        <v>171</v>
      </c>
      <c r="BM148" s="204" t="s">
        <v>215</v>
      </c>
    </row>
    <row r="149" spans="1:65" s="2" customFormat="1" ht="19.2">
      <c r="A149" s="36"/>
      <c r="B149" s="37"/>
      <c r="C149" s="38"/>
      <c r="D149" s="208" t="s">
        <v>195</v>
      </c>
      <c r="E149" s="38"/>
      <c r="F149" s="228" t="s">
        <v>216</v>
      </c>
      <c r="G149" s="38"/>
      <c r="H149" s="38"/>
      <c r="I149" s="229"/>
      <c r="J149" s="38"/>
      <c r="K149" s="38"/>
      <c r="L149" s="41"/>
      <c r="M149" s="230"/>
      <c r="N149" s="231"/>
      <c r="O149" s="73"/>
      <c r="P149" s="73"/>
      <c r="Q149" s="73"/>
      <c r="R149" s="73"/>
      <c r="S149" s="73"/>
      <c r="T149" s="74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9" t="s">
        <v>195</v>
      </c>
      <c r="AU149" s="19" t="s">
        <v>90</v>
      </c>
    </row>
    <row r="150" spans="1:65" s="13" customFormat="1" ht="10.199999999999999">
      <c r="B150" s="206"/>
      <c r="C150" s="207"/>
      <c r="D150" s="208" t="s">
        <v>177</v>
      </c>
      <c r="E150" s="209" t="s">
        <v>1</v>
      </c>
      <c r="F150" s="210" t="s">
        <v>217</v>
      </c>
      <c r="G150" s="207"/>
      <c r="H150" s="211">
        <v>0.13400000000000001</v>
      </c>
      <c r="I150" s="212"/>
      <c r="J150" s="207"/>
      <c r="K150" s="207"/>
      <c r="L150" s="213"/>
      <c r="M150" s="214"/>
      <c r="N150" s="215"/>
      <c r="O150" s="215"/>
      <c r="P150" s="215"/>
      <c r="Q150" s="215"/>
      <c r="R150" s="215"/>
      <c r="S150" s="215"/>
      <c r="T150" s="216"/>
      <c r="AT150" s="217" t="s">
        <v>177</v>
      </c>
      <c r="AU150" s="217" t="s">
        <v>90</v>
      </c>
      <c r="AV150" s="13" t="s">
        <v>90</v>
      </c>
      <c r="AW150" s="13" t="s">
        <v>36</v>
      </c>
      <c r="AX150" s="13" t="s">
        <v>80</v>
      </c>
      <c r="AY150" s="217" t="s">
        <v>164</v>
      </c>
    </row>
    <row r="151" spans="1:65" s="13" customFormat="1" ht="10.199999999999999">
      <c r="B151" s="206"/>
      <c r="C151" s="207"/>
      <c r="D151" s="208" t="s">
        <v>177</v>
      </c>
      <c r="E151" s="209" t="s">
        <v>1</v>
      </c>
      <c r="F151" s="210" t="s">
        <v>218</v>
      </c>
      <c r="G151" s="207"/>
      <c r="H151" s="211">
        <v>0.13400000000000001</v>
      </c>
      <c r="I151" s="212"/>
      <c r="J151" s="207"/>
      <c r="K151" s="207"/>
      <c r="L151" s="213"/>
      <c r="M151" s="214"/>
      <c r="N151" s="215"/>
      <c r="O151" s="215"/>
      <c r="P151" s="215"/>
      <c r="Q151" s="215"/>
      <c r="R151" s="215"/>
      <c r="S151" s="215"/>
      <c r="T151" s="216"/>
      <c r="AT151" s="217" t="s">
        <v>177</v>
      </c>
      <c r="AU151" s="217" t="s">
        <v>90</v>
      </c>
      <c r="AV151" s="13" t="s">
        <v>90</v>
      </c>
      <c r="AW151" s="13" t="s">
        <v>36</v>
      </c>
      <c r="AX151" s="13" t="s">
        <v>80</v>
      </c>
      <c r="AY151" s="217" t="s">
        <v>164</v>
      </c>
    </row>
    <row r="152" spans="1:65" s="14" customFormat="1" ht="10.199999999999999">
      <c r="B152" s="232"/>
      <c r="C152" s="233"/>
      <c r="D152" s="208" t="s">
        <v>177</v>
      </c>
      <c r="E152" s="234" t="s">
        <v>1</v>
      </c>
      <c r="F152" s="235" t="s">
        <v>206</v>
      </c>
      <c r="G152" s="233"/>
      <c r="H152" s="236">
        <v>0.26800000000000002</v>
      </c>
      <c r="I152" s="237"/>
      <c r="J152" s="233"/>
      <c r="K152" s="233"/>
      <c r="L152" s="238"/>
      <c r="M152" s="239"/>
      <c r="N152" s="240"/>
      <c r="O152" s="240"/>
      <c r="P152" s="240"/>
      <c r="Q152" s="240"/>
      <c r="R152" s="240"/>
      <c r="S152" s="240"/>
      <c r="T152" s="241"/>
      <c r="AT152" s="242" t="s">
        <v>177</v>
      </c>
      <c r="AU152" s="242" t="s">
        <v>90</v>
      </c>
      <c r="AV152" s="14" t="s">
        <v>171</v>
      </c>
      <c r="AW152" s="14" t="s">
        <v>36</v>
      </c>
      <c r="AX152" s="14" t="s">
        <v>88</v>
      </c>
      <c r="AY152" s="242" t="s">
        <v>164</v>
      </c>
    </row>
    <row r="153" spans="1:65" s="2" customFormat="1" ht="19.8" customHeight="1">
      <c r="A153" s="36"/>
      <c r="B153" s="37"/>
      <c r="C153" s="218" t="s">
        <v>219</v>
      </c>
      <c r="D153" s="218" t="s">
        <v>190</v>
      </c>
      <c r="E153" s="219" t="s">
        <v>220</v>
      </c>
      <c r="F153" s="220" t="s">
        <v>221</v>
      </c>
      <c r="G153" s="221" t="s">
        <v>186</v>
      </c>
      <c r="H153" s="222">
        <v>0.14499999999999999</v>
      </c>
      <c r="I153" s="223"/>
      <c r="J153" s="224">
        <f>ROUND(I153*H153,2)</f>
        <v>0</v>
      </c>
      <c r="K153" s="220" t="s">
        <v>170</v>
      </c>
      <c r="L153" s="225"/>
      <c r="M153" s="226" t="s">
        <v>1</v>
      </c>
      <c r="N153" s="227" t="s">
        <v>45</v>
      </c>
      <c r="O153" s="73"/>
      <c r="P153" s="202">
        <f>O153*H153</f>
        <v>0</v>
      </c>
      <c r="Q153" s="202">
        <v>1</v>
      </c>
      <c r="R153" s="202">
        <f>Q153*H153</f>
        <v>0.14499999999999999</v>
      </c>
      <c r="S153" s="202">
        <v>0</v>
      </c>
      <c r="T153" s="203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4" t="s">
        <v>193</v>
      </c>
      <c r="AT153" s="204" t="s">
        <v>190</v>
      </c>
      <c r="AU153" s="204" t="s">
        <v>90</v>
      </c>
      <c r="AY153" s="19" t="s">
        <v>164</v>
      </c>
      <c r="BE153" s="205">
        <f>IF(N153="základní",J153,0)</f>
        <v>0</v>
      </c>
      <c r="BF153" s="205">
        <f>IF(N153="snížená",J153,0)</f>
        <v>0</v>
      </c>
      <c r="BG153" s="205">
        <f>IF(N153="zákl. přenesená",J153,0)</f>
        <v>0</v>
      </c>
      <c r="BH153" s="205">
        <f>IF(N153="sníž. přenesená",J153,0)</f>
        <v>0</v>
      </c>
      <c r="BI153" s="205">
        <f>IF(N153="nulová",J153,0)</f>
        <v>0</v>
      </c>
      <c r="BJ153" s="19" t="s">
        <v>88</v>
      </c>
      <c r="BK153" s="205">
        <f>ROUND(I153*H153,2)</f>
        <v>0</v>
      </c>
      <c r="BL153" s="19" t="s">
        <v>171</v>
      </c>
      <c r="BM153" s="204" t="s">
        <v>222</v>
      </c>
    </row>
    <row r="154" spans="1:65" s="2" customFormat="1" ht="19.2">
      <c r="A154" s="36"/>
      <c r="B154" s="37"/>
      <c r="C154" s="38"/>
      <c r="D154" s="208" t="s">
        <v>195</v>
      </c>
      <c r="E154" s="38"/>
      <c r="F154" s="228" t="s">
        <v>223</v>
      </c>
      <c r="G154" s="38"/>
      <c r="H154" s="38"/>
      <c r="I154" s="229"/>
      <c r="J154" s="38"/>
      <c r="K154" s="38"/>
      <c r="L154" s="41"/>
      <c r="M154" s="230"/>
      <c r="N154" s="231"/>
      <c r="O154" s="73"/>
      <c r="P154" s="73"/>
      <c r="Q154" s="73"/>
      <c r="R154" s="73"/>
      <c r="S154" s="73"/>
      <c r="T154" s="74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9" t="s">
        <v>195</v>
      </c>
      <c r="AU154" s="19" t="s">
        <v>90</v>
      </c>
    </row>
    <row r="155" spans="1:65" s="13" customFormat="1" ht="10.199999999999999">
      <c r="B155" s="206"/>
      <c r="C155" s="207"/>
      <c r="D155" s="208" t="s">
        <v>177</v>
      </c>
      <c r="E155" s="209" t="s">
        <v>1</v>
      </c>
      <c r="F155" s="210" t="s">
        <v>224</v>
      </c>
      <c r="G155" s="207"/>
      <c r="H155" s="211">
        <v>0.14499999999999999</v>
      </c>
      <c r="I155" s="212"/>
      <c r="J155" s="207"/>
      <c r="K155" s="207"/>
      <c r="L155" s="213"/>
      <c r="M155" s="214"/>
      <c r="N155" s="215"/>
      <c r="O155" s="215"/>
      <c r="P155" s="215"/>
      <c r="Q155" s="215"/>
      <c r="R155" s="215"/>
      <c r="S155" s="215"/>
      <c r="T155" s="216"/>
      <c r="AT155" s="217" t="s">
        <v>177</v>
      </c>
      <c r="AU155" s="217" t="s">
        <v>90</v>
      </c>
      <c r="AV155" s="13" t="s">
        <v>90</v>
      </c>
      <c r="AW155" s="13" t="s">
        <v>36</v>
      </c>
      <c r="AX155" s="13" t="s">
        <v>80</v>
      </c>
      <c r="AY155" s="217" t="s">
        <v>164</v>
      </c>
    </row>
    <row r="156" spans="1:65" s="14" customFormat="1" ht="10.199999999999999">
      <c r="B156" s="232"/>
      <c r="C156" s="233"/>
      <c r="D156" s="208" t="s">
        <v>177</v>
      </c>
      <c r="E156" s="234" t="s">
        <v>1</v>
      </c>
      <c r="F156" s="235" t="s">
        <v>206</v>
      </c>
      <c r="G156" s="233"/>
      <c r="H156" s="236">
        <v>0.14499999999999999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AT156" s="242" t="s">
        <v>177</v>
      </c>
      <c r="AU156" s="242" t="s">
        <v>90</v>
      </c>
      <c r="AV156" s="14" t="s">
        <v>171</v>
      </c>
      <c r="AW156" s="14" t="s">
        <v>36</v>
      </c>
      <c r="AX156" s="14" t="s">
        <v>88</v>
      </c>
      <c r="AY156" s="242" t="s">
        <v>164</v>
      </c>
    </row>
    <row r="157" spans="1:65" s="12" customFormat="1" ht="22.8" customHeight="1">
      <c r="B157" s="177"/>
      <c r="C157" s="178"/>
      <c r="D157" s="179" t="s">
        <v>79</v>
      </c>
      <c r="E157" s="191" t="s">
        <v>219</v>
      </c>
      <c r="F157" s="191" t="s">
        <v>225</v>
      </c>
      <c r="G157" s="178"/>
      <c r="H157" s="178"/>
      <c r="I157" s="181"/>
      <c r="J157" s="192">
        <f>BK157</f>
        <v>0</v>
      </c>
      <c r="K157" s="178"/>
      <c r="L157" s="183"/>
      <c r="M157" s="184"/>
      <c r="N157" s="185"/>
      <c r="O157" s="185"/>
      <c r="P157" s="186">
        <f>SUM(P158:P351)</f>
        <v>0</v>
      </c>
      <c r="Q157" s="185"/>
      <c r="R157" s="186">
        <f>SUM(R158:R351)</f>
        <v>136.63965145999998</v>
      </c>
      <c r="S157" s="185"/>
      <c r="T157" s="187">
        <f>SUM(T158:T351)</f>
        <v>4593.3385189999999</v>
      </c>
      <c r="AR157" s="188" t="s">
        <v>88</v>
      </c>
      <c r="AT157" s="189" t="s">
        <v>79</v>
      </c>
      <c r="AU157" s="189" t="s">
        <v>88</v>
      </c>
      <c r="AY157" s="188" t="s">
        <v>164</v>
      </c>
      <c r="BK157" s="190">
        <f>SUM(BK158:BK351)</f>
        <v>0</v>
      </c>
    </row>
    <row r="158" spans="1:65" s="2" customFormat="1" ht="22.2" customHeight="1">
      <c r="A158" s="36"/>
      <c r="B158" s="37"/>
      <c r="C158" s="193" t="s">
        <v>226</v>
      </c>
      <c r="D158" s="193" t="s">
        <v>166</v>
      </c>
      <c r="E158" s="194" t="s">
        <v>227</v>
      </c>
      <c r="F158" s="195" t="s">
        <v>228</v>
      </c>
      <c r="G158" s="196" t="s">
        <v>175</v>
      </c>
      <c r="H158" s="197">
        <v>801.47</v>
      </c>
      <c r="I158" s="198"/>
      <c r="J158" s="199">
        <f>ROUND(I158*H158,2)</f>
        <v>0</v>
      </c>
      <c r="K158" s="195" t="s">
        <v>1</v>
      </c>
      <c r="L158" s="41"/>
      <c r="M158" s="200" t="s">
        <v>1</v>
      </c>
      <c r="N158" s="201" t="s">
        <v>45</v>
      </c>
      <c r="O158" s="73"/>
      <c r="P158" s="202">
        <f>O158*H158</f>
        <v>0</v>
      </c>
      <c r="Q158" s="202">
        <v>0</v>
      </c>
      <c r="R158" s="202">
        <f>Q158*H158</f>
        <v>0</v>
      </c>
      <c r="S158" s="202">
        <v>2.2000000000000002</v>
      </c>
      <c r="T158" s="203">
        <f>S158*H158</f>
        <v>1763.2340000000002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4" t="s">
        <v>171</v>
      </c>
      <c r="AT158" s="204" t="s">
        <v>166</v>
      </c>
      <c r="AU158" s="204" t="s">
        <v>90</v>
      </c>
      <c r="AY158" s="19" t="s">
        <v>164</v>
      </c>
      <c r="BE158" s="205">
        <f>IF(N158="základní",J158,0)</f>
        <v>0</v>
      </c>
      <c r="BF158" s="205">
        <f>IF(N158="snížená",J158,0)</f>
        <v>0</v>
      </c>
      <c r="BG158" s="205">
        <f>IF(N158="zákl. přenesená",J158,0)</f>
        <v>0</v>
      </c>
      <c r="BH158" s="205">
        <f>IF(N158="sníž. přenesená",J158,0)</f>
        <v>0</v>
      </c>
      <c r="BI158" s="205">
        <f>IF(N158="nulová",J158,0)</f>
        <v>0</v>
      </c>
      <c r="BJ158" s="19" t="s">
        <v>88</v>
      </c>
      <c r="BK158" s="205">
        <f>ROUND(I158*H158,2)</f>
        <v>0</v>
      </c>
      <c r="BL158" s="19" t="s">
        <v>171</v>
      </c>
      <c r="BM158" s="204" t="s">
        <v>229</v>
      </c>
    </row>
    <row r="159" spans="1:65" s="13" customFormat="1" ht="10.199999999999999">
      <c r="B159" s="206"/>
      <c r="C159" s="207"/>
      <c r="D159" s="208" t="s">
        <v>177</v>
      </c>
      <c r="E159" s="209" t="s">
        <v>1</v>
      </c>
      <c r="F159" s="210" t="s">
        <v>230</v>
      </c>
      <c r="G159" s="207"/>
      <c r="H159" s="211">
        <v>783.03499999999997</v>
      </c>
      <c r="I159" s="212"/>
      <c r="J159" s="207"/>
      <c r="K159" s="207"/>
      <c r="L159" s="213"/>
      <c r="M159" s="214"/>
      <c r="N159" s="215"/>
      <c r="O159" s="215"/>
      <c r="P159" s="215"/>
      <c r="Q159" s="215"/>
      <c r="R159" s="215"/>
      <c r="S159" s="215"/>
      <c r="T159" s="216"/>
      <c r="AT159" s="217" t="s">
        <v>177</v>
      </c>
      <c r="AU159" s="217" t="s">
        <v>90</v>
      </c>
      <c r="AV159" s="13" t="s">
        <v>90</v>
      </c>
      <c r="AW159" s="13" t="s">
        <v>36</v>
      </c>
      <c r="AX159" s="13" t="s">
        <v>80</v>
      </c>
      <c r="AY159" s="217" t="s">
        <v>164</v>
      </c>
    </row>
    <row r="160" spans="1:65" s="13" customFormat="1" ht="10.199999999999999">
      <c r="B160" s="206"/>
      <c r="C160" s="207"/>
      <c r="D160" s="208" t="s">
        <v>177</v>
      </c>
      <c r="E160" s="209" t="s">
        <v>1</v>
      </c>
      <c r="F160" s="210" t="s">
        <v>231</v>
      </c>
      <c r="G160" s="207"/>
      <c r="H160" s="211">
        <v>0.72599999999999998</v>
      </c>
      <c r="I160" s="212"/>
      <c r="J160" s="207"/>
      <c r="K160" s="207"/>
      <c r="L160" s="213"/>
      <c r="M160" s="214"/>
      <c r="N160" s="215"/>
      <c r="O160" s="215"/>
      <c r="P160" s="215"/>
      <c r="Q160" s="215"/>
      <c r="R160" s="215"/>
      <c r="S160" s="215"/>
      <c r="T160" s="216"/>
      <c r="AT160" s="217" t="s">
        <v>177</v>
      </c>
      <c r="AU160" s="217" t="s">
        <v>90</v>
      </c>
      <c r="AV160" s="13" t="s">
        <v>90</v>
      </c>
      <c r="AW160" s="13" t="s">
        <v>36</v>
      </c>
      <c r="AX160" s="13" t="s">
        <v>80</v>
      </c>
      <c r="AY160" s="217" t="s">
        <v>164</v>
      </c>
    </row>
    <row r="161" spans="1:65" s="13" customFormat="1" ht="10.199999999999999">
      <c r="B161" s="206"/>
      <c r="C161" s="207"/>
      <c r="D161" s="208" t="s">
        <v>177</v>
      </c>
      <c r="E161" s="209" t="s">
        <v>1</v>
      </c>
      <c r="F161" s="210" t="s">
        <v>232</v>
      </c>
      <c r="G161" s="207"/>
      <c r="H161" s="211">
        <v>1.3680000000000001</v>
      </c>
      <c r="I161" s="212"/>
      <c r="J161" s="207"/>
      <c r="K161" s="207"/>
      <c r="L161" s="213"/>
      <c r="M161" s="214"/>
      <c r="N161" s="215"/>
      <c r="O161" s="215"/>
      <c r="P161" s="215"/>
      <c r="Q161" s="215"/>
      <c r="R161" s="215"/>
      <c r="S161" s="215"/>
      <c r="T161" s="216"/>
      <c r="AT161" s="217" t="s">
        <v>177</v>
      </c>
      <c r="AU161" s="217" t="s">
        <v>90</v>
      </c>
      <c r="AV161" s="13" t="s">
        <v>90</v>
      </c>
      <c r="AW161" s="13" t="s">
        <v>36</v>
      </c>
      <c r="AX161" s="13" t="s">
        <v>80</v>
      </c>
      <c r="AY161" s="217" t="s">
        <v>164</v>
      </c>
    </row>
    <row r="162" spans="1:65" s="13" customFormat="1" ht="20.399999999999999">
      <c r="B162" s="206"/>
      <c r="C162" s="207"/>
      <c r="D162" s="208" t="s">
        <v>177</v>
      </c>
      <c r="E162" s="209" t="s">
        <v>1</v>
      </c>
      <c r="F162" s="210" t="s">
        <v>233</v>
      </c>
      <c r="G162" s="207"/>
      <c r="H162" s="211">
        <v>2.2650000000000001</v>
      </c>
      <c r="I162" s="212"/>
      <c r="J162" s="207"/>
      <c r="K162" s="207"/>
      <c r="L162" s="213"/>
      <c r="M162" s="214"/>
      <c r="N162" s="215"/>
      <c r="O162" s="215"/>
      <c r="P162" s="215"/>
      <c r="Q162" s="215"/>
      <c r="R162" s="215"/>
      <c r="S162" s="215"/>
      <c r="T162" s="216"/>
      <c r="AT162" s="217" t="s">
        <v>177</v>
      </c>
      <c r="AU162" s="217" t="s">
        <v>90</v>
      </c>
      <c r="AV162" s="13" t="s">
        <v>90</v>
      </c>
      <c r="AW162" s="13" t="s">
        <v>36</v>
      </c>
      <c r="AX162" s="13" t="s">
        <v>80</v>
      </c>
      <c r="AY162" s="217" t="s">
        <v>164</v>
      </c>
    </row>
    <row r="163" spans="1:65" s="13" customFormat="1" ht="10.199999999999999">
      <c r="B163" s="206"/>
      <c r="C163" s="207"/>
      <c r="D163" s="208" t="s">
        <v>177</v>
      </c>
      <c r="E163" s="209" t="s">
        <v>1</v>
      </c>
      <c r="F163" s="210" t="s">
        <v>234</v>
      </c>
      <c r="G163" s="207"/>
      <c r="H163" s="211">
        <v>0.41399999999999998</v>
      </c>
      <c r="I163" s="212"/>
      <c r="J163" s="207"/>
      <c r="K163" s="207"/>
      <c r="L163" s="213"/>
      <c r="M163" s="214"/>
      <c r="N163" s="215"/>
      <c r="O163" s="215"/>
      <c r="P163" s="215"/>
      <c r="Q163" s="215"/>
      <c r="R163" s="215"/>
      <c r="S163" s="215"/>
      <c r="T163" s="216"/>
      <c r="AT163" s="217" t="s">
        <v>177</v>
      </c>
      <c r="AU163" s="217" t="s">
        <v>90</v>
      </c>
      <c r="AV163" s="13" t="s">
        <v>90</v>
      </c>
      <c r="AW163" s="13" t="s">
        <v>36</v>
      </c>
      <c r="AX163" s="13" t="s">
        <v>80</v>
      </c>
      <c r="AY163" s="217" t="s">
        <v>164</v>
      </c>
    </row>
    <row r="164" spans="1:65" s="13" customFormat="1" ht="10.199999999999999">
      <c r="B164" s="206"/>
      <c r="C164" s="207"/>
      <c r="D164" s="208" t="s">
        <v>177</v>
      </c>
      <c r="E164" s="209" t="s">
        <v>1</v>
      </c>
      <c r="F164" s="210" t="s">
        <v>235</v>
      </c>
      <c r="G164" s="207"/>
      <c r="H164" s="211">
        <v>3.2919999999999998</v>
      </c>
      <c r="I164" s="212"/>
      <c r="J164" s="207"/>
      <c r="K164" s="207"/>
      <c r="L164" s="213"/>
      <c r="M164" s="214"/>
      <c r="N164" s="215"/>
      <c r="O164" s="215"/>
      <c r="P164" s="215"/>
      <c r="Q164" s="215"/>
      <c r="R164" s="215"/>
      <c r="S164" s="215"/>
      <c r="T164" s="216"/>
      <c r="AT164" s="217" t="s">
        <v>177</v>
      </c>
      <c r="AU164" s="217" t="s">
        <v>90</v>
      </c>
      <c r="AV164" s="13" t="s">
        <v>90</v>
      </c>
      <c r="AW164" s="13" t="s">
        <v>36</v>
      </c>
      <c r="AX164" s="13" t="s">
        <v>80</v>
      </c>
      <c r="AY164" s="217" t="s">
        <v>164</v>
      </c>
    </row>
    <row r="165" spans="1:65" s="13" customFormat="1" ht="10.199999999999999">
      <c r="B165" s="206"/>
      <c r="C165" s="207"/>
      <c r="D165" s="208" t="s">
        <v>177</v>
      </c>
      <c r="E165" s="209" t="s">
        <v>1</v>
      </c>
      <c r="F165" s="210" t="s">
        <v>236</v>
      </c>
      <c r="G165" s="207"/>
      <c r="H165" s="211">
        <v>4.8319999999999999</v>
      </c>
      <c r="I165" s="212"/>
      <c r="J165" s="207"/>
      <c r="K165" s="207"/>
      <c r="L165" s="213"/>
      <c r="M165" s="214"/>
      <c r="N165" s="215"/>
      <c r="O165" s="215"/>
      <c r="P165" s="215"/>
      <c r="Q165" s="215"/>
      <c r="R165" s="215"/>
      <c r="S165" s="215"/>
      <c r="T165" s="216"/>
      <c r="AT165" s="217" t="s">
        <v>177</v>
      </c>
      <c r="AU165" s="217" t="s">
        <v>90</v>
      </c>
      <c r="AV165" s="13" t="s">
        <v>90</v>
      </c>
      <c r="AW165" s="13" t="s">
        <v>36</v>
      </c>
      <c r="AX165" s="13" t="s">
        <v>80</v>
      </c>
      <c r="AY165" s="217" t="s">
        <v>164</v>
      </c>
    </row>
    <row r="166" spans="1:65" s="13" customFormat="1" ht="10.199999999999999">
      <c r="B166" s="206"/>
      <c r="C166" s="207"/>
      <c r="D166" s="208" t="s">
        <v>177</v>
      </c>
      <c r="E166" s="209" t="s">
        <v>1</v>
      </c>
      <c r="F166" s="210" t="s">
        <v>237</v>
      </c>
      <c r="G166" s="207"/>
      <c r="H166" s="211">
        <v>4.2539999999999996</v>
      </c>
      <c r="I166" s="212"/>
      <c r="J166" s="207"/>
      <c r="K166" s="207"/>
      <c r="L166" s="213"/>
      <c r="M166" s="214"/>
      <c r="N166" s="215"/>
      <c r="O166" s="215"/>
      <c r="P166" s="215"/>
      <c r="Q166" s="215"/>
      <c r="R166" s="215"/>
      <c r="S166" s="215"/>
      <c r="T166" s="216"/>
      <c r="AT166" s="217" t="s">
        <v>177</v>
      </c>
      <c r="AU166" s="217" t="s">
        <v>90</v>
      </c>
      <c r="AV166" s="13" t="s">
        <v>90</v>
      </c>
      <c r="AW166" s="13" t="s">
        <v>36</v>
      </c>
      <c r="AX166" s="13" t="s">
        <v>80</v>
      </c>
      <c r="AY166" s="217" t="s">
        <v>164</v>
      </c>
    </row>
    <row r="167" spans="1:65" s="13" customFormat="1" ht="10.199999999999999">
      <c r="B167" s="206"/>
      <c r="C167" s="207"/>
      <c r="D167" s="208" t="s">
        <v>177</v>
      </c>
      <c r="E167" s="209" t="s">
        <v>1</v>
      </c>
      <c r="F167" s="210" t="s">
        <v>238</v>
      </c>
      <c r="G167" s="207"/>
      <c r="H167" s="211">
        <v>0.59099999999999997</v>
      </c>
      <c r="I167" s="212"/>
      <c r="J167" s="207"/>
      <c r="K167" s="207"/>
      <c r="L167" s="213"/>
      <c r="M167" s="214"/>
      <c r="N167" s="215"/>
      <c r="O167" s="215"/>
      <c r="P167" s="215"/>
      <c r="Q167" s="215"/>
      <c r="R167" s="215"/>
      <c r="S167" s="215"/>
      <c r="T167" s="216"/>
      <c r="AT167" s="217" t="s">
        <v>177</v>
      </c>
      <c r="AU167" s="217" t="s">
        <v>90</v>
      </c>
      <c r="AV167" s="13" t="s">
        <v>90</v>
      </c>
      <c r="AW167" s="13" t="s">
        <v>36</v>
      </c>
      <c r="AX167" s="13" t="s">
        <v>80</v>
      </c>
      <c r="AY167" s="217" t="s">
        <v>164</v>
      </c>
    </row>
    <row r="168" spans="1:65" s="13" customFormat="1" ht="10.199999999999999">
      <c r="B168" s="206"/>
      <c r="C168" s="207"/>
      <c r="D168" s="208" t="s">
        <v>177</v>
      </c>
      <c r="E168" s="209" t="s">
        <v>1</v>
      </c>
      <c r="F168" s="210" t="s">
        <v>239</v>
      </c>
      <c r="G168" s="207"/>
      <c r="H168" s="211">
        <v>0.69299999999999995</v>
      </c>
      <c r="I168" s="212"/>
      <c r="J168" s="207"/>
      <c r="K168" s="207"/>
      <c r="L168" s="213"/>
      <c r="M168" s="214"/>
      <c r="N168" s="215"/>
      <c r="O168" s="215"/>
      <c r="P168" s="215"/>
      <c r="Q168" s="215"/>
      <c r="R168" s="215"/>
      <c r="S168" s="215"/>
      <c r="T168" s="216"/>
      <c r="AT168" s="217" t="s">
        <v>177</v>
      </c>
      <c r="AU168" s="217" t="s">
        <v>90</v>
      </c>
      <c r="AV168" s="13" t="s">
        <v>90</v>
      </c>
      <c r="AW168" s="13" t="s">
        <v>36</v>
      </c>
      <c r="AX168" s="13" t="s">
        <v>80</v>
      </c>
      <c r="AY168" s="217" t="s">
        <v>164</v>
      </c>
    </row>
    <row r="169" spans="1:65" s="14" customFormat="1" ht="10.199999999999999">
      <c r="B169" s="232"/>
      <c r="C169" s="233"/>
      <c r="D169" s="208" t="s">
        <v>177</v>
      </c>
      <c r="E169" s="234" t="s">
        <v>1</v>
      </c>
      <c r="F169" s="235" t="s">
        <v>206</v>
      </c>
      <c r="G169" s="233"/>
      <c r="H169" s="236">
        <v>801.47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AT169" s="242" t="s">
        <v>177</v>
      </c>
      <c r="AU169" s="242" t="s">
        <v>90</v>
      </c>
      <c r="AV169" s="14" t="s">
        <v>171</v>
      </c>
      <c r="AW169" s="14" t="s">
        <v>36</v>
      </c>
      <c r="AX169" s="14" t="s">
        <v>88</v>
      </c>
      <c r="AY169" s="242" t="s">
        <v>164</v>
      </c>
    </row>
    <row r="170" spans="1:65" s="2" customFormat="1" ht="30" customHeight="1">
      <c r="A170" s="36"/>
      <c r="B170" s="37"/>
      <c r="C170" s="193" t="s">
        <v>240</v>
      </c>
      <c r="D170" s="193" t="s">
        <v>166</v>
      </c>
      <c r="E170" s="194" t="s">
        <v>241</v>
      </c>
      <c r="F170" s="195" t="s">
        <v>242</v>
      </c>
      <c r="G170" s="196" t="s">
        <v>175</v>
      </c>
      <c r="H170" s="197">
        <v>6.3</v>
      </c>
      <c r="I170" s="198"/>
      <c r="J170" s="199">
        <f>ROUND(I170*H170,2)</f>
        <v>0</v>
      </c>
      <c r="K170" s="195" t="s">
        <v>1</v>
      </c>
      <c r="L170" s="41"/>
      <c r="M170" s="200" t="s">
        <v>1</v>
      </c>
      <c r="N170" s="201" t="s">
        <v>45</v>
      </c>
      <c r="O170" s="73"/>
      <c r="P170" s="202">
        <f>O170*H170</f>
        <v>0</v>
      </c>
      <c r="Q170" s="202">
        <v>0</v>
      </c>
      <c r="R170" s="202">
        <f>Q170*H170</f>
        <v>0</v>
      </c>
      <c r="S170" s="202">
        <v>2.4</v>
      </c>
      <c r="T170" s="203">
        <f>S170*H170</f>
        <v>15.12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04" t="s">
        <v>171</v>
      </c>
      <c r="AT170" s="204" t="s">
        <v>166</v>
      </c>
      <c r="AU170" s="204" t="s">
        <v>90</v>
      </c>
      <c r="AY170" s="19" t="s">
        <v>164</v>
      </c>
      <c r="BE170" s="205">
        <f>IF(N170="základní",J170,0)</f>
        <v>0</v>
      </c>
      <c r="BF170" s="205">
        <f>IF(N170="snížená",J170,0)</f>
        <v>0</v>
      </c>
      <c r="BG170" s="205">
        <f>IF(N170="zákl. přenesená",J170,0)</f>
        <v>0</v>
      </c>
      <c r="BH170" s="205">
        <f>IF(N170="sníž. přenesená",J170,0)</f>
        <v>0</v>
      </c>
      <c r="BI170" s="205">
        <f>IF(N170="nulová",J170,0)</f>
        <v>0</v>
      </c>
      <c r="BJ170" s="19" t="s">
        <v>88</v>
      </c>
      <c r="BK170" s="205">
        <f>ROUND(I170*H170,2)</f>
        <v>0</v>
      </c>
      <c r="BL170" s="19" t="s">
        <v>171</v>
      </c>
      <c r="BM170" s="204" t="s">
        <v>243</v>
      </c>
    </row>
    <row r="171" spans="1:65" s="13" customFormat="1" ht="10.199999999999999">
      <c r="B171" s="206"/>
      <c r="C171" s="207"/>
      <c r="D171" s="208" t="s">
        <v>177</v>
      </c>
      <c r="E171" s="209" t="s">
        <v>1</v>
      </c>
      <c r="F171" s="210" t="s">
        <v>244</v>
      </c>
      <c r="G171" s="207"/>
      <c r="H171" s="211">
        <v>6.3</v>
      </c>
      <c r="I171" s="212"/>
      <c r="J171" s="207"/>
      <c r="K171" s="207"/>
      <c r="L171" s="213"/>
      <c r="M171" s="214"/>
      <c r="N171" s="215"/>
      <c r="O171" s="215"/>
      <c r="P171" s="215"/>
      <c r="Q171" s="215"/>
      <c r="R171" s="215"/>
      <c r="S171" s="215"/>
      <c r="T171" s="216"/>
      <c r="AT171" s="217" t="s">
        <v>177</v>
      </c>
      <c r="AU171" s="217" t="s">
        <v>90</v>
      </c>
      <c r="AV171" s="13" t="s">
        <v>90</v>
      </c>
      <c r="AW171" s="13" t="s">
        <v>36</v>
      </c>
      <c r="AX171" s="13" t="s">
        <v>88</v>
      </c>
      <c r="AY171" s="217" t="s">
        <v>164</v>
      </c>
    </row>
    <row r="172" spans="1:65" s="2" customFormat="1" ht="19.8" customHeight="1">
      <c r="A172" s="36"/>
      <c r="B172" s="37"/>
      <c r="C172" s="193" t="s">
        <v>245</v>
      </c>
      <c r="D172" s="193" t="s">
        <v>166</v>
      </c>
      <c r="E172" s="194" t="s">
        <v>246</v>
      </c>
      <c r="F172" s="195" t="s">
        <v>247</v>
      </c>
      <c r="G172" s="196" t="s">
        <v>169</v>
      </c>
      <c r="H172" s="197">
        <v>223.167</v>
      </c>
      <c r="I172" s="198"/>
      <c r="J172" s="199">
        <f>ROUND(I172*H172,2)</f>
        <v>0</v>
      </c>
      <c r="K172" s="195" t="s">
        <v>170</v>
      </c>
      <c r="L172" s="41"/>
      <c r="M172" s="200" t="s">
        <v>1</v>
      </c>
      <c r="N172" s="201" t="s">
        <v>45</v>
      </c>
      <c r="O172" s="73"/>
      <c r="P172" s="202">
        <f>O172*H172</f>
        <v>0</v>
      </c>
      <c r="Q172" s="202">
        <v>0</v>
      </c>
      <c r="R172" s="202">
        <f>Q172*H172</f>
        <v>0</v>
      </c>
      <c r="S172" s="202">
        <v>0.13100000000000001</v>
      </c>
      <c r="T172" s="203">
        <f>S172*H172</f>
        <v>29.234877000000001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04" t="s">
        <v>171</v>
      </c>
      <c r="AT172" s="204" t="s">
        <v>166</v>
      </c>
      <c r="AU172" s="204" t="s">
        <v>90</v>
      </c>
      <c r="AY172" s="19" t="s">
        <v>164</v>
      </c>
      <c r="BE172" s="205">
        <f>IF(N172="základní",J172,0)</f>
        <v>0</v>
      </c>
      <c r="BF172" s="205">
        <f>IF(N172="snížená",J172,0)</f>
        <v>0</v>
      </c>
      <c r="BG172" s="205">
        <f>IF(N172="zákl. přenesená",J172,0)</f>
        <v>0</v>
      </c>
      <c r="BH172" s="205">
        <f>IF(N172="sníž. přenesená",J172,0)</f>
        <v>0</v>
      </c>
      <c r="BI172" s="205">
        <f>IF(N172="nulová",J172,0)</f>
        <v>0</v>
      </c>
      <c r="BJ172" s="19" t="s">
        <v>88</v>
      </c>
      <c r="BK172" s="205">
        <f>ROUND(I172*H172,2)</f>
        <v>0</v>
      </c>
      <c r="BL172" s="19" t="s">
        <v>171</v>
      </c>
      <c r="BM172" s="204" t="s">
        <v>248</v>
      </c>
    </row>
    <row r="173" spans="1:65" s="13" customFormat="1" ht="20.399999999999999">
      <c r="B173" s="206"/>
      <c r="C173" s="207"/>
      <c r="D173" s="208" t="s">
        <v>177</v>
      </c>
      <c r="E173" s="209" t="s">
        <v>1</v>
      </c>
      <c r="F173" s="210" t="s">
        <v>249</v>
      </c>
      <c r="G173" s="207"/>
      <c r="H173" s="211">
        <v>132.185</v>
      </c>
      <c r="I173" s="212"/>
      <c r="J173" s="207"/>
      <c r="K173" s="207"/>
      <c r="L173" s="213"/>
      <c r="M173" s="214"/>
      <c r="N173" s="215"/>
      <c r="O173" s="215"/>
      <c r="P173" s="215"/>
      <c r="Q173" s="215"/>
      <c r="R173" s="215"/>
      <c r="S173" s="215"/>
      <c r="T173" s="216"/>
      <c r="AT173" s="217" t="s">
        <v>177</v>
      </c>
      <c r="AU173" s="217" t="s">
        <v>90</v>
      </c>
      <c r="AV173" s="13" t="s">
        <v>90</v>
      </c>
      <c r="AW173" s="13" t="s">
        <v>36</v>
      </c>
      <c r="AX173" s="13" t="s">
        <v>80</v>
      </c>
      <c r="AY173" s="217" t="s">
        <v>164</v>
      </c>
    </row>
    <row r="174" spans="1:65" s="13" customFormat="1" ht="10.199999999999999">
      <c r="B174" s="206"/>
      <c r="C174" s="207"/>
      <c r="D174" s="208" t="s">
        <v>177</v>
      </c>
      <c r="E174" s="209" t="s">
        <v>1</v>
      </c>
      <c r="F174" s="210" t="s">
        <v>250</v>
      </c>
      <c r="G174" s="207"/>
      <c r="H174" s="211">
        <v>37.439</v>
      </c>
      <c r="I174" s="212"/>
      <c r="J174" s="207"/>
      <c r="K174" s="207"/>
      <c r="L174" s="213"/>
      <c r="M174" s="214"/>
      <c r="N174" s="215"/>
      <c r="O174" s="215"/>
      <c r="P174" s="215"/>
      <c r="Q174" s="215"/>
      <c r="R174" s="215"/>
      <c r="S174" s="215"/>
      <c r="T174" s="216"/>
      <c r="AT174" s="217" t="s">
        <v>177</v>
      </c>
      <c r="AU174" s="217" t="s">
        <v>90</v>
      </c>
      <c r="AV174" s="13" t="s">
        <v>90</v>
      </c>
      <c r="AW174" s="13" t="s">
        <v>36</v>
      </c>
      <c r="AX174" s="13" t="s">
        <v>80</v>
      </c>
      <c r="AY174" s="217" t="s">
        <v>164</v>
      </c>
    </row>
    <row r="175" spans="1:65" s="13" customFormat="1" ht="10.199999999999999">
      <c r="B175" s="206"/>
      <c r="C175" s="207"/>
      <c r="D175" s="208" t="s">
        <v>177</v>
      </c>
      <c r="E175" s="209" t="s">
        <v>1</v>
      </c>
      <c r="F175" s="210" t="s">
        <v>251</v>
      </c>
      <c r="G175" s="207"/>
      <c r="H175" s="211">
        <v>1.3939999999999999</v>
      </c>
      <c r="I175" s="212"/>
      <c r="J175" s="207"/>
      <c r="K175" s="207"/>
      <c r="L175" s="213"/>
      <c r="M175" s="214"/>
      <c r="N175" s="215"/>
      <c r="O175" s="215"/>
      <c r="P175" s="215"/>
      <c r="Q175" s="215"/>
      <c r="R175" s="215"/>
      <c r="S175" s="215"/>
      <c r="T175" s="216"/>
      <c r="AT175" s="217" t="s">
        <v>177</v>
      </c>
      <c r="AU175" s="217" t="s">
        <v>90</v>
      </c>
      <c r="AV175" s="13" t="s">
        <v>90</v>
      </c>
      <c r="AW175" s="13" t="s">
        <v>36</v>
      </c>
      <c r="AX175" s="13" t="s">
        <v>80</v>
      </c>
      <c r="AY175" s="217" t="s">
        <v>164</v>
      </c>
    </row>
    <row r="176" spans="1:65" s="13" customFormat="1" ht="10.199999999999999">
      <c r="B176" s="206"/>
      <c r="C176" s="207"/>
      <c r="D176" s="208" t="s">
        <v>177</v>
      </c>
      <c r="E176" s="209" t="s">
        <v>1</v>
      </c>
      <c r="F176" s="210" t="s">
        <v>252</v>
      </c>
      <c r="G176" s="207"/>
      <c r="H176" s="211">
        <v>52.149000000000001</v>
      </c>
      <c r="I176" s="212"/>
      <c r="J176" s="207"/>
      <c r="K176" s="207"/>
      <c r="L176" s="213"/>
      <c r="M176" s="214"/>
      <c r="N176" s="215"/>
      <c r="O176" s="215"/>
      <c r="P176" s="215"/>
      <c r="Q176" s="215"/>
      <c r="R176" s="215"/>
      <c r="S176" s="215"/>
      <c r="T176" s="216"/>
      <c r="AT176" s="217" t="s">
        <v>177</v>
      </c>
      <c r="AU176" s="217" t="s">
        <v>90</v>
      </c>
      <c r="AV176" s="13" t="s">
        <v>90</v>
      </c>
      <c r="AW176" s="13" t="s">
        <v>36</v>
      </c>
      <c r="AX176" s="13" t="s">
        <v>80</v>
      </c>
      <c r="AY176" s="217" t="s">
        <v>164</v>
      </c>
    </row>
    <row r="177" spans="1:65" s="14" customFormat="1" ht="10.199999999999999">
      <c r="B177" s="232"/>
      <c r="C177" s="233"/>
      <c r="D177" s="208" t="s">
        <v>177</v>
      </c>
      <c r="E177" s="234" t="s">
        <v>1</v>
      </c>
      <c r="F177" s="235" t="s">
        <v>206</v>
      </c>
      <c r="G177" s="233"/>
      <c r="H177" s="236">
        <v>223.167</v>
      </c>
      <c r="I177" s="237"/>
      <c r="J177" s="233"/>
      <c r="K177" s="233"/>
      <c r="L177" s="238"/>
      <c r="M177" s="239"/>
      <c r="N177" s="240"/>
      <c r="O177" s="240"/>
      <c r="P177" s="240"/>
      <c r="Q177" s="240"/>
      <c r="R177" s="240"/>
      <c r="S177" s="240"/>
      <c r="T177" s="241"/>
      <c r="AT177" s="242" t="s">
        <v>177</v>
      </c>
      <c r="AU177" s="242" t="s">
        <v>90</v>
      </c>
      <c r="AV177" s="14" t="s">
        <v>171</v>
      </c>
      <c r="AW177" s="14" t="s">
        <v>36</v>
      </c>
      <c r="AX177" s="14" t="s">
        <v>88</v>
      </c>
      <c r="AY177" s="242" t="s">
        <v>164</v>
      </c>
    </row>
    <row r="178" spans="1:65" s="2" customFormat="1" ht="19.8" customHeight="1">
      <c r="A178" s="36"/>
      <c r="B178" s="37"/>
      <c r="C178" s="193" t="s">
        <v>253</v>
      </c>
      <c r="D178" s="193" t="s">
        <v>166</v>
      </c>
      <c r="E178" s="194" t="s">
        <v>254</v>
      </c>
      <c r="F178" s="195" t="s">
        <v>255</v>
      </c>
      <c r="G178" s="196" t="s">
        <v>169</v>
      </c>
      <c r="H178" s="197">
        <v>34.659999999999997</v>
      </c>
      <c r="I178" s="198"/>
      <c r="J178" s="199">
        <f>ROUND(I178*H178,2)</f>
        <v>0</v>
      </c>
      <c r="K178" s="195" t="s">
        <v>170</v>
      </c>
      <c r="L178" s="41"/>
      <c r="M178" s="200" t="s">
        <v>1</v>
      </c>
      <c r="N178" s="201" t="s">
        <v>45</v>
      </c>
      <c r="O178" s="73"/>
      <c r="P178" s="202">
        <f>O178*H178</f>
        <v>0</v>
      </c>
      <c r="Q178" s="202">
        <v>0</v>
      </c>
      <c r="R178" s="202">
        <f>Q178*H178</f>
        <v>0</v>
      </c>
      <c r="S178" s="202">
        <v>0.26100000000000001</v>
      </c>
      <c r="T178" s="203">
        <f>S178*H178</f>
        <v>9.0462600000000002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04" t="s">
        <v>171</v>
      </c>
      <c r="AT178" s="204" t="s">
        <v>166</v>
      </c>
      <c r="AU178" s="204" t="s">
        <v>90</v>
      </c>
      <c r="AY178" s="19" t="s">
        <v>164</v>
      </c>
      <c r="BE178" s="205">
        <f>IF(N178="základní",J178,0)</f>
        <v>0</v>
      </c>
      <c r="BF178" s="205">
        <f>IF(N178="snížená",J178,0)</f>
        <v>0</v>
      </c>
      <c r="BG178" s="205">
        <f>IF(N178="zákl. přenesená",J178,0)</f>
        <v>0</v>
      </c>
      <c r="BH178" s="205">
        <f>IF(N178="sníž. přenesená",J178,0)</f>
        <v>0</v>
      </c>
      <c r="BI178" s="205">
        <f>IF(N178="nulová",J178,0)</f>
        <v>0</v>
      </c>
      <c r="BJ178" s="19" t="s">
        <v>88</v>
      </c>
      <c r="BK178" s="205">
        <f>ROUND(I178*H178,2)</f>
        <v>0</v>
      </c>
      <c r="BL178" s="19" t="s">
        <v>171</v>
      </c>
      <c r="BM178" s="204" t="s">
        <v>256</v>
      </c>
    </row>
    <row r="179" spans="1:65" s="13" customFormat="1" ht="10.199999999999999">
      <c r="B179" s="206"/>
      <c r="C179" s="207"/>
      <c r="D179" s="208" t="s">
        <v>177</v>
      </c>
      <c r="E179" s="209" t="s">
        <v>1</v>
      </c>
      <c r="F179" s="210" t="s">
        <v>257</v>
      </c>
      <c r="G179" s="207"/>
      <c r="H179" s="211">
        <v>34.659999999999997</v>
      </c>
      <c r="I179" s="212"/>
      <c r="J179" s="207"/>
      <c r="K179" s="207"/>
      <c r="L179" s="213"/>
      <c r="M179" s="214"/>
      <c r="N179" s="215"/>
      <c r="O179" s="215"/>
      <c r="P179" s="215"/>
      <c r="Q179" s="215"/>
      <c r="R179" s="215"/>
      <c r="S179" s="215"/>
      <c r="T179" s="216"/>
      <c r="AT179" s="217" t="s">
        <v>177</v>
      </c>
      <c r="AU179" s="217" t="s">
        <v>90</v>
      </c>
      <c r="AV179" s="13" t="s">
        <v>90</v>
      </c>
      <c r="AW179" s="13" t="s">
        <v>36</v>
      </c>
      <c r="AX179" s="13" t="s">
        <v>88</v>
      </c>
      <c r="AY179" s="217" t="s">
        <v>164</v>
      </c>
    </row>
    <row r="180" spans="1:65" s="2" customFormat="1" ht="22.2" customHeight="1">
      <c r="A180" s="36"/>
      <c r="B180" s="37"/>
      <c r="C180" s="193" t="s">
        <v>258</v>
      </c>
      <c r="D180" s="193" t="s">
        <v>166</v>
      </c>
      <c r="E180" s="194" t="s">
        <v>259</v>
      </c>
      <c r="F180" s="195" t="s">
        <v>260</v>
      </c>
      <c r="G180" s="196" t="s">
        <v>175</v>
      </c>
      <c r="H180" s="197">
        <v>13.375</v>
      </c>
      <c r="I180" s="198"/>
      <c r="J180" s="199">
        <f>ROUND(I180*H180,2)</f>
        <v>0</v>
      </c>
      <c r="K180" s="195" t="s">
        <v>170</v>
      </c>
      <c r="L180" s="41"/>
      <c r="M180" s="200" t="s">
        <v>1</v>
      </c>
      <c r="N180" s="201" t="s">
        <v>45</v>
      </c>
      <c r="O180" s="73"/>
      <c r="P180" s="202">
        <f>O180*H180</f>
        <v>0</v>
      </c>
      <c r="Q180" s="202">
        <v>0</v>
      </c>
      <c r="R180" s="202">
        <f>Q180*H180</f>
        <v>0</v>
      </c>
      <c r="S180" s="202">
        <v>1.8</v>
      </c>
      <c r="T180" s="203">
        <f>S180*H180</f>
        <v>24.074999999999999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04" t="s">
        <v>171</v>
      </c>
      <c r="AT180" s="204" t="s">
        <v>166</v>
      </c>
      <c r="AU180" s="204" t="s">
        <v>90</v>
      </c>
      <c r="AY180" s="19" t="s">
        <v>164</v>
      </c>
      <c r="BE180" s="205">
        <f>IF(N180="základní",J180,0)</f>
        <v>0</v>
      </c>
      <c r="BF180" s="205">
        <f>IF(N180="snížená",J180,0)</f>
        <v>0</v>
      </c>
      <c r="BG180" s="205">
        <f>IF(N180="zákl. přenesená",J180,0)</f>
        <v>0</v>
      </c>
      <c r="BH180" s="205">
        <f>IF(N180="sníž. přenesená",J180,0)</f>
        <v>0</v>
      </c>
      <c r="BI180" s="205">
        <f>IF(N180="nulová",J180,0)</f>
        <v>0</v>
      </c>
      <c r="BJ180" s="19" t="s">
        <v>88</v>
      </c>
      <c r="BK180" s="205">
        <f>ROUND(I180*H180,2)</f>
        <v>0</v>
      </c>
      <c r="BL180" s="19" t="s">
        <v>171</v>
      </c>
      <c r="BM180" s="204" t="s">
        <v>261</v>
      </c>
    </row>
    <row r="181" spans="1:65" s="13" customFormat="1" ht="20.399999999999999">
      <c r="B181" s="206"/>
      <c r="C181" s="207"/>
      <c r="D181" s="208" t="s">
        <v>177</v>
      </c>
      <c r="E181" s="209" t="s">
        <v>1</v>
      </c>
      <c r="F181" s="210" t="s">
        <v>262</v>
      </c>
      <c r="G181" s="207"/>
      <c r="H181" s="211">
        <v>4.4740000000000002</v>
      </c>
      <c r="I181" s="212"/>
      <c r="J181" s="207"/>
      <c r="K181" s="207"/>
      <c r="L181" s="213"/>
      <c r="M181" s="214"/>
      <c r="N181" s="215"/>
      <c r="O181" s="215"/>
      <c r="P181" s="215"/>
      <c r="Q181" s="215"/>
      <c r="R181" s="215"/>
      <c r="S181" s="215"/>
      <c r="T181" s="216"/>
      <c r="AT181" s="217" t="s">
        <v>177</v>
      </c>
      <c r="AU181" s="217" t="s">
        <v>90</v>
      </c>
      <c r="AV181" s="13" t="s">
        <v>90</v>
      </c>
      <c r="AW181" s="13" t="s">
        <v>36</v>
      </c>
      <c r="AX181" s="13" t="s">
        <v>80</v>
      </c>
      <c r="AY181" s="217" t="s">
        <v>164</v>
      </c>
    </row>
    <row r="182" spans="1:65" s="13" customFormat="1" ht="10.199999999999999">
      <c r="B182" s="206"/>
      <c r="C182" s="207"/>
      <c r="D182" s="208" t="s">
        <v>177</v>
      </c>
      <c r="E182" s="209" t="s">
        <v>1</v>
      </c>
      <c r="F182" s="210" t="s">
        <v>263</v>
      </c>
      <c r="G182" s="207"/>
      <c r="H182" s="211">
        <v>1.5920000000000001</v>
      </c>
      <c r="I182" s="212"/>
      <c r="J182" s="207"/>
      <c r="K182" s="207"/>
      <c r="L182" s="213"/>
      <c r="M182" s="214"/>
      <c r="N182" s="215"/>
      <c r="O182" s="215"/>
      <c r="P182" s="215"/>
      <c r="Q182" s="215"/>
      <c r="R182" s="215"/>
      <c r="S182" s="215"/>
      <c r="T182" s="216"/>
      <c r="AT182" s="217" t="s">
        <v>177</v>
      </c>
      <c r="AU182" s="217" t="s">
        <v>90</v>
      </c>
      <c r="AV182" s="13" t="s">
        <v>90</v>
      </c>
      <c r="AW182" s="13" t="s">
        <v>36</v>
      </c>
      <c r="AX182" s="13" t="s">
        <v>80</v>
      </c>
      <c r="AY182" s="217" t="s">
        <v>164</v>
      </c>
    </row>
    <row r="183" spans="1:65" s="13" customFormat="1" ht="30.6">
      <c r="B183" s="206"/>
      <c r="C183" s="207"/>
      <c r="D183" s="208" t="s">
        <v>177</v>
      </c>
      <c r="E183" s="209" t="s">
        <v>1</v>
      </c>
      <c r="F183" s="210" t="s">
        <v>264</v>
      </c>
      <c r="G183" s="207"/>
      <c r="H183" s="211">
        <v>7.3090000000000002</v>
      </c>
      <c r="I183" s="212"/>
      <c r="J183" s="207"/>
      <c r="K183" s="207"/>
      <c r="L183" s="213"/>
      <c r="M183" s="214"/>
      <c r="N183" s="215"/>
      <c r="O183" s="215"/>
      <c r="P183" s="215"/>
      <c r="Q183" s="215"/>
      <c r="R183" s="215"/>
      <c r="S183" s="215"/>
      <c r="T183" s="216"/>
      <c r="AT183" s="217" t="s">
        <v>177</v>
      </c>
      <c r="AU183" s="217" t="s">
        <v>90</v>
      </c>
      <c r="AV183" s="13" t="s">
        <v>90</v>
      </c>
      <c r="AW183" s="13" t="s">
        <v>36</v>
      </c>
      <c r="AX183" s="13" t="s">
        <v>80</v>
      </c>
      <c r="AY183" s="217" t="s">
        <v>164</v>
      </c>
    </row>
    <row r="184" spans="1:65" s="14" customFormat="1" ht="10.199999999999999">
      <c r="B184" s="232"/>
      <c r="C184" s="233"/>
      <c r="D184" s="208" t="s">
        <v>177</v>
      </c>
      <c r="E184" s="234" t="s">
        <v>1</v>
      </c>
      <c r="F184" s="235" t="s">
        <v>206</v>
      </c>
      <c r="G184" s="233"/>
      <c r="H184" s="236">
        <v>13.375</v>
      </c>
      <c r="I184" s="237"/>
      <c r="J184" s="233"/>
      <c r="K184" s="233"/>
      <c r="L184" s="238"/>
      <c r="M184" s="239"/>
      <c r="N184" s="240"/>
      <c r="O184" s="240"/>
      <c r="P184" s="240"/>
      <c r="Q184" s="240"/>
      <c r="R184" s="240"/>
      <c r="S184" s="240"/>
      <c r="T184" s="241"/>
      <c r="AT184" s="242" t="s">
        <v>177</v>
      </c>
      <c r="AU184" s="242" t="s">
        <v>90</v>
      </c>
      <c r="AV184" s="14" t="s">
        <v>171</v>
      </c>
      <c r="AW184" s="14" t="s">
        <v>36</v>
      </c>
      <c r="AX184" s="14" t="s">
        <v>88</v>
      </c>
      <c r="AY184" s="242" t="s">
        <v>164</v>
      </c>
    </row>
    <row r="185" spans="1:65" s="2" customFormat="1" ht="22.2" customHeight="1">
      <c r="A185" s="36"/>
      <c r="B185" s="37"/>
      <c r="C185" s="193" t="s">
        <v>8</v>
      </c>
      <c r="D185" s="193" t="s">
        <v>166</v>
      </c>
      <c r="E185" s="194" t="s">
        <v>265</v>
      </c>
      <c r="F185" s="195" t="s">
        <v>266</v>
      </c>
      <c r="G185" s="196" t="s">
        <v>175</v>
      </c>
      <c r="H185" s="197">
        <v>19.966000000000001</v>
      </c>
      <c r="I185" s="198"/>
      <c r="J185" s="199">
        <f>ROUND(I185*H185,2)</f>
        <v>0</v>
      </c>
      <c r="K185" s="195" t="s">
        <v>170</v>
      </c>
      <c r="L185" s="41"/>
      <c r="M185" s="200" t="s">
        <v>1</v>
      </c>
      <c r="N185" s="201" t="s">
        <v>45</v>
      </c>
      <c r="O185" s="73"/>
      <c r="P185" s="202">
        <f>O185*H185</f>
        <v>0</v>
      </c>
      <c r="Q185" s="202">
        <v>0</v>
      </c>
      <c r="R185" s="202">
        <f>Q185*H185</f>
        <v>0</v>
      </c>
      <c r="S185" s="202">
        <v>1.8</v>
      </c>
      <c r="T185" s="203">
        <f>S185*H185</f>
        <v>35.938800000000001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04" t="s">
        <v>171</v>
      </c>
      <c r="AT185" s="204" t="s">
        <v>166</v>
      </c>
      <c r="AU185" s="204" t="s">
        <v>90</v>
      </c>
      <c r="AY185" s="19" t="s">
        <v>164</v>
      </c>
      <c r="BE185" s="205">
        <f>IF(N185="základní",J185,0)</f>
        <v>0</v>
      </c>
      <c r="BF185" s="205">
        <f>IF(N185="snížená",J185,0)</f>
        <v>0</v>
      </c>
      <c r="BG185" s="205">
        <f>IF(N185="zákl. přenesená",J185,0)</f>
        <v>0</v>
      </c>
      <c r="BH185" s="205">
        <f>IF(N185="sníž. přenesená",J185,0)</f>
        <v>0</v>
      </c>
      <c r="BI185" s="205">
        <f>IF(N185="nulová",J185,0)</f>
        <v>0</v>
      </c>
      <c r="BJ185" s="19" t="s">
        <v>88</v>
      </c>
      <c r="BK185" s="205">
        <f>ROUND(I185*H185,2)</f>
        <v>0</v>
      </c>
      <c r="BL185" s="19" t="s">
        <v>171</v>
      </c>
      <c r="BM185" s="204" t="s">
        <v>267</v>
      </c>
    </row>
    <row r="186" spans="1:65" s="13" customFormat="1" ht="10.199999999999999">
      <c r="B186" s="206"/>
      <c r="C186" s="207"/>
      <c r="D186" s="208" t="s">
        <v>177</v>
      </c>
      <c r="E186" s="209" t="s">
        <v>1</v>
      </c>
      <c r="F186" s="210" t="s">
        <v>268</v>
      </c>
      <c r="G186" s="207"/>
      <c r="H186" s="211">
        <v>11.47</v>
      </c>
      <c r="I186" s="212"/>
      <c r="J186" s="207"/>
      <c r="K186" s="207"/>
      <c r="L186" s="213"/>
      <c r="M186" s="214"/>
      <c r="N186" s="215"/>
      <c r="O186" s="215"/>
      <c r="P186" s="215"/>
      <c r="Q186" s="215"/>
      <c r="R186" s="215"/>
      <c r="S186" s="215"/>
      <c r="T186" s="216"/>
      <c r="AT186" s="217" t="s">
        <v>177</v>
      </c>
      <c r="AU186" s="217" t="s">
        <v>90</v>
      </c>
      <c r="AV186" s="13" t="s">
        <v>90</v>
      </c>
      <c r="AW186" s="13" t="s">
        <v>36</v>
      </c>
      <c r="AX186" s="13" t="s">
        <v>80</v>
      </c>
      <c r="AY186" s="217" t="s">
        <v>164</v>
      </c>
    </row>
    <row r="187" spans="1:65" s="13" customFormat="1" ht="10.199999999999999">
      <c r="B187" s="206"/>
      <c r="C187" s="207"/>
      <c r="D187" s="208" t="s">
        <v>177</v>
      </c>
      <c r="E187" s="209" t="s">
        <v>1</v>
      </c>
      <c r="F187" s="210" t="s">
        <v>269</v>
      </c>
      <c r="G187" s="207"/>
      <c r="H187" s="211">
        <v>8.4960000000000004</v>
      </c>
      <c r="I187" s="212"/>
      <c r="J187" s="207"/>
      <c r="K187" s="207"/>
      <c r="L187" s="213"/>
      <c r="M187" s="214"/>
      <c r="N187" s="215"/>
      <c r="O187" s="215"/>
      <c r="P187" s="215"/>
      <c r="Q187" s="215"/>
      <c r="R187" s="215"/>
      <c r="S187" s="215"/>
      <c r="T187" s="216"/>
      <c r="AT187" s="217" t="s">
        <v>177</v>
      </c>
      <c r="AU187" s="217" t="s">
        <v>90</v>
      </c>
      <c r="AV187" s="13" t="s">
        <v>90</v>
      </c>
      <c r="AW187" s="13" t="s">
        <v>36</v>
      </c>
      <c r="AX187" s="13" t="s">
        <v>80</v>
      </c>
      <c r="AY187" s="217" t="s">
        <v>164</v>
      </c>
    </row>
    <row r="188" spans="1:65" s="14" customFormat="1" ht="10.199999999999999">
      <c r="B188" s="232"/>
      <c r="C188" s="233"/>
      <c r="D188" s="208" t="s">
        <v>177</v>
      </c>
      <c r="E188" s="234" t="s">
        <v>1</v>
      </c>
      <c r="F188" s="235" t="s">
        <v>206</v>
      </c>
      <c r="G188" s="233"/>
      <c r="H188" s="236">
        <v>19.966000000000001</v>
      </c>
      <c r="I188" s="237"/>
      <c r="J188" s="233"/>
      <c r="K188" s="233"/>
      <c r="L188" s="238"/>
      <c r="M188" s="239"/>
      <c r="N188" s="240"/>
      <c r="O188" s="240"/>
      <c r="P188" s="240"/>
      <c r="Q188" s="240"/>
      <c r="R188" s="240"/>
      <c r="S188" s="240"/>
      <c r="T188" s="241"/>
      <c r="AT188" s="242" t="s">
        <v>177</v>
      </c>
      <c r="AU188" s="242" t="s">
        <v>90</v>
      </c>
      <c r="AV188" s="14" t="s">
        <v>171</v>
      </c>
      <c r="AW188" s="14" t="s">
        <v>36</v>
      </c>
      <c r="AX188" s="14" t="s">
        <v>88</v>
      </c>
      <c r="AY188" s="242" t="s">
        <v>164</v>
      </c>
    </row>
    <row r="189" spans="1:65" s="2" customFormat="1" ht="22.2" customHeight="1">
      <c r="A189" s="36"/>
      <c r="B189" s="37"/>
      <c r="C189" s="193" t="s">
        <v>270</v>
      </c>
      <c r="D189" s="193" t="s">
        <v>166</v>
      </c>
      <c r="E189" s="194" t="s">
        <v>271</v>
      </c>
      <c r="F189" s="195" t="s">
        <v>272</v>
      </c>
      <c r="G189" s="196" t="s">
        <v>175</v>
      </c>
      <c r="H189" s="197">
        <v>1.7330000000000001</v>
      </c>
      <c r="I189" s="198"/>
      <c r="J189" s="199">
        <f>ROUND(I189*H189,2)</f>
        <v>0</v>
      </c>
      <c r="K189" s="195" t="s">
        <v>170</v>
      </c>
      <c r="L189" s="41"/>
      <c r="M189" s="200" t="s">
        <v>1</v>
      </c>
      <c r="N189" s="201" t="s">
        <v>45</v>
      </c>
      <c r="O189" s="73"/>
      <c r="P189" s="202">
        <f>O189*H189</f>
        <v>0</v>
      </c>
      <c r="Q189" s="202">
        <v>0</v>
      </c>
      <c r="R189" s="202">
        <f>Q189*H189</f>
        <v>0</v>
      </c>
      <c r="S189" s="202">
        <v>1.8</v>
      </c>
      <c r="T189" s="203">
        <f>S189*H189</f>
        <v>3.1194000000000002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04" t="s">
        <v>171</v>
      </c>
      <c r="AT189" s="204" t="s">
        <v>166</v>
      </c>
      <c r="AU189" s="204" t="s">
        <v>90</v>
      </c>
      <c r="AY189" s="19" t="s">
        <v>164</v>
      </c>
      <c r="BE189" s="205">
        <f>IF(N189="základní",J189,0)</f>
        <v>0</v>
      </c>
      <c r="BF189" s="205">
        <f>IF(N189="snížená",J189,0)</f>
        <v>0</v>
      </c>
      <c r="BG189" s="205">
        <f>IF(N189="zákl. přenesená",J189,0)</f>
        <v>0</v>
      </c>
      <c r="BH189" s="205">
        <f>IF(N189="sníž. přenesená",J189,0)</f>
        <v>0</v>
      </c>
      <c r="BI189" s="205">
        <f>IF(N189="nulová",J189,0)</f>
        <v>0</v>
      </c>
      <c r="BJ189" s="19" t="s">
        <v>88</v>
      </c>
      <c r="BK189" s="205">
        <f>ROUND(I189*H189,2)</f>
        <v>0</v>
      </c>
      <c r="BL189" s="19" t="s">
        <v>171</v>
      </c>
      <c r="BM189" s="204" t="s">
        <v>273</v>
      </c>
    </row>
    <row r="190" spans="1:65" s="13" customFormat="1" ht="10.199999999999999">
      <c r="B190" s="206"/>
      <c r="C190" s="207"/>
      <c r="D190" s="208" t="s">
        <v>177</v>
      </c>
      <c r="E190" s="209" t="s">
        <v>1</v>
      </c>
      <c r="F190" s="210" t="s">
        <v>274</v>
      </c>
      <c r="G190" s="207"/>
      <c r="H190" s="211">
        <v>0.72899999999999998</v>
      </c>
      <c r="I190" s="212"/>
      <c r="J190" s="207"/>
      <c r="K190" s="207"/>
      <c r="L190" s="213"/>
      <c r="M190" s="214"/>
      <c r="N190" s="215"/>
      <c r="O190" s="215"/>
      <c r="P190" s="215"/>
      <c r="Q190" s="215"/>
      <c r="R190" s="215"/>
      <c r="S190" s="215"/>
      <c r="T190" s="216"/>
      <c r="AT190" s="217" t="s">
        <v>177</v>
      </c>
      <c r="AU190" s="217" t="s">
        <v>90</v>
      </c>
      <c r="AV190" s="13" t="s">
        <v>90</v>
      </c>
      <c r="AW190" s="13" t="s">
        <v>36</v>
      </c>
      <c r="AX190" s="13" t="s">
        <v>80</v>
      </c>
      <c r="AY190" s="217" t="s">
        <v>164</v>
      </c>
    </row>
    <row r="191" spans="1:65" s="13" customFormat="1" ht="10.199999999999999">
      <c r="B191" s="206"/>
      <c r="C191" s="207"/>
      <c r="D191" s="208" t="s">
        <v>177</v>
      </c>
      <c r="E191" s="209" t="s">
        <v>1</v>
      </c>
      <c r="F191" s="210" t="s">
        <v>275</v>
      </c>
      <c r="G191" s="207"/>
      <c r="H191" s="211">
        <v>1.004</v>
      </c>
      <c r="I191" s="212"/>
      <c r="J191" s="207"/>
      <c r="K191" s="207"/>
      <c r="L191" s="213"/>
      <c r="M191" s="214"/>
      <c r="N191" s="215"/>
      <c r="O191" s="215"/>
      <c r="P191" s="215"/>
      <c r="Q191" s="215"/>
      <c r="R191" s="215"/>
      <c r="S191" s="215"/>
      <c r="T191" s="216"/>
      <c r="AT191" s="217" t="s">
        <v>177</v>
      </c>
      <c r="AU191" s="217" t="s">
        <v>90</v>
      </c>
      <c r="AV191" s="13" t="s">
        <v>90</v>
      </c>
      <c r="AW191" s="13" t="s">
        <v>36</v>
      </c>
      <c r="AX191" s="13" t="s">
        <v>80</v>
      </c>
      <c r="AY191" s="217" t="s">
        <v>164</v>
      </c>
    </row>
    <row r="192" spans="1:65" s="14" customFormat="1" ht="10.199999999999999">
      <c r="B192" s="232"/>
      <c r="C192" s="233"/>
      <c r="D192" s="208" t="s">
        <v>177</v>
      </c>
      <c r="E192" s="234" t="s">
        <v>1</v>
      </c>
      <c r="F192" s="235" t="s">
        <v>206</v>
      </c>
      <c r="G192" s="233"/>
      <c r="H192" s="236">
        <v>1.7330000000000001</v>
      </c>
      <c r="I192" s="237"/>
      <c r="J192" s="233"/>
      <c r="K192" s="233"/>
      <c r="L192" s="238"/>
      <c r="M192" s="239"/>
      <c r="N192" s="240"/>
      <c r="O192" s="240"/>
      <c r="P192" s="240"/>
      <c r="Q192" s="240"/>
      <c r="R192" s="240"/>
      <c r="S192" s="240"/>
      <c r="T192" s="241"/>
      <c r="AT192" s="242" t="s">
        <v>177</v>
      </c>
      <c r="AU192" s="242" t="s">
        <v>90</v>
      </c>
      <c r="AV192" s="14" t="s">
        <v>171</v>
      </c>
      <c r="AW192" s="14" t="s">
        <v>36</v>
      </c>
      <c r="AX192" s="14" t="s">
        <v>88</v>
      </c>
      <c r="AY192" s="242" t="s">
        <v>164</v>
      </c>
    </row>
    <row r="193" spans="1:65" s="2" customFormat="1" ht="22.2" customHeight="1">
      <c r="A193" s="36"/>
      <c r="B193" s="37"/>
      <c r="C193" s="193" t="s">
        <v>276</v>
      </c>
      <c r="D193" s="193" t="s">
        <v>166</v>
      </c>
      <c r="E193" s="194" t="s">
        <v>277</v>
      </c>
      <c r="F193" s="195" t="s">
        <v>278</v>
      </c>
      <c r="G193" s="196" t="s">
        <v>169</v>
      </c>
      <c r="H193" s="197">
        <v>3.556</v>
      </c>
      <c r="I193" s="198"/>
      <c r="J193" s="199">
        <f>ROUND(I193*H193,2)</f>
        <v>0</v>
      </c>
      <c r="K193" s="195" t="s">
        <v>170</v>
      </c>
      <c r="L193" s="41"/>
      <c r="M193" s="200" t="s">
        <v>1</v>
      </c>
      <c r="N193" s="201" t="s">
        <v>45</v>
      </c>
      <c r="O193" s="73"/>
      <c r="P193" s="202">
        <f>O193*H193</f>
        <v>0</v>
      </c>
      <c r="Q193" s="202">
        <v>0</v>
      </c>
      <c r="R193" s="202">
        <f>Q193*H193</f>
        <v>0</v>
      </c>
      <c r="S193" s="202">
        <v>0.38300000000000001</v>
      </c>
      <c r="T193" s="203">
        <f>S193*H193</f>
        <v>1.3619479999999999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04" t="s">
        <v>171</v>
      </c>
      <c r="AT193" s="204" t="s">
        <v>166</v>
      </c>
      <c r="AU193" s="204" t="s">
        <v>90</v>
      </c>
      <c r="AY193" s="19" t="s">
        <v>164</v>
      </c>
      <c r="BE193" s="205">
        <f>IF(N193="základní",J193,0)</f>
        <v>0</v>
      </c>
      <c r="BF193" s="205">
        <f>IF(N193="snížená",J193,0)</f>
        <v>0</v>
      </c>
      <c r="BG193" s="205">
        <f>IF(N193="zákl. přenesená",J193,0)</f>
        <v>0</v>
      </c>
      <c r="BH193" s="205">
        <f>IF(N193="sníž. přenesená",J193,0)</f>
        <v>0</v>
      </c>
      <c r="BI193" s="205">
        <f>IF(N193="nulová",J193,0)</f>
        <v>0</v>
      </c>
      <c r="BJ193" s="19" t="s">
        <v>88</v>
      </c>
      <c r="BK193" s="205">
        <f>ROUND(I193*H193,2)</f>
        <v>0</v>
      </c>
      <c r="BL193" s="19" t="s">
        <v>171</v>
      </c>
      <c r="BM193" s="204" t="s">
        <v>279</v>
      </c>
    </row>
    <row r="194" spans="1:65" s="13" customFormat="1" ht="10.199999999999999">
      <c r="B194" s="206"/>
      <c r="C194" s="207"/>
      <c r="D194" s="208" t="s">
        <v>177</v>
      </c>
      <c r="E194" s="209" t="s">
        <v>1</v>
      </c>
      <c r="F194" s="210" t="s">
        <v>280</v>
      </c>
      <c r="G194" s="207"/>
      <c r="H194" s="211">
        <v>3.556</v>
      </c>
      <c r="I194" s="212"/>
      <c r="J194" s="207"/>
      <c r="K194" s="207"/>
      <c r="L194" s="213"/>
      <c r="M194" s="214"/>
      <c r="N194" s="215"/>
      <c r="O194" s="215"/>
      <c r="P194" s="215"/>
      <c r="Q194" s="215"/>
      <c r="R194" s="215"/>
      <c r="S194" s="215"/>
      <c r="T194" s="216"/>
      <c r="AT194" s="217" t="s">
        <v>177</v>
      </c>
      <c r="AU194" s="217" t="s">
        <v>90</v>
      </c>
      <c r="AV194" s="13" t="s">
        <v>90</v>
      </c>
      <c r="AW194" s="13" t="s">
        <v>36</v>
      </c>
      <c r="AX194" s="13" t="s">
        <v>80</v>
      </c>
      <c r="AY194" s="217" t="s">
        <v>164</v>
      </c>
    </row>
    <row r="195" spans="1:65" s="14" customFormat="1" ht="10.199999999999999">
      <c r="B195" s="232"/>
      <c r="C195" s="233"/>
      <c r="D195" s="208" t="s">
        <v>177</v>
      </c>
      <c r="E195" s="234" t="s">
        <v>1</v>
      </c>
      <c r="F195" s="235" t="s">
        <v>206</v>
      </c>
      <c r="G195" s="233"/>
      <c r="H195" s="236">
        <v>3.556</v>
      </c>
      <c r="I195" s="237"/>
      <c r="J195" s="233"/>
      <c r="K195" s="233"/>
      <c r="L195" s="238"/>
      <c r="M195" s="239"/>
      <c r="N195" s="240"/>
      <c r="O195" s="240"/>
      <c r="P195" s="240"/>
      <c r="Q195" s="240"/>
      <c r="R195" s="240"/>
      <c r="S195" s="240"/>
      <c r="T195" s="241"/>
      <c r="AT195" s="242" t="s">
        <v>177</v>
      </c>
      <c r="AU195" s="242" t="s">
        <v>90</v>
      </c>
      <c r="AV195" s="14" t="s">
        <v>171</v>
      </c>
      <c r="AW195" s="14" t="s">
        <v>36</v>
      </c>
      <c r="AX195" s="14" t="s">
        <v>88</v>
      </c>
      <c r="AY195" s="242" t="s">
        <v>164</v>
      </c>
    </row>
    <row r="196" spans="1:65" s="2" customFormat="1" ht="22.2" customHeight="1">
      <c r="A196" s="36"/>
      <c r="B196" s="37"/>
      <c r="C196" s="193" t="s">
        <v>281</v>
      </c>
      <c r="D196" s="193" t="s">
        <v>166</v>
      </c>
      <c r="E196" s="194" t="s">
        <v>282</v>
      </c>
      <c r="F196" s="195" t="s">
        <v>283</v>
      </c>
      <c r="G196" s="196" t="s">
        <v>169</v>
      </c>
      <c r="H196" s="197">
        <v>2.88</v>
      </c>
      <c r="I196" s="198"/>
      <c r="J196" s="199">
        <f>ROUND(I196*H196,2)</f>
        <v>0</v>
      </c>
      <c r="K196" s="195" t="s">
        <v>170</v>
      </c>
      <c r="L196" s="41"/>
      <c r="M196" s="200" t="s">
        <v>1</v>
      </c>
      <c r="N196" s="201" t="s">
        <v>45</v>
      </c>
      <c r="O196" s="73"/>
      <c r="P196" s="202">
        <f>O196*H196</f>
        <v>0</v>
      </c>
      <c r="Q196" s="202">
        <v>0</v>
      </c>
      <c r="R196" s="202">
        <f>Q196*H196</f>
        <v>0</v>
      </c>
      <c r="S196" s="202">
        <v>5.3999999999999999E-2</v>
      </c>
      <c r="T196" s="203">
        <f>S196*H196</f>
        <v>0.15551999999999999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04" t="s">
        <v>171</v>
      </c>
      <c r="AT196" s="204" t="s">
        <v>166</v>
      </c>
      <c r="AU196" s="204" t="s">
        <v>90</v>
      </c>
      <c r="AY196" s="19" t="s">
        <v>164</v>
      </c>
      <c r="BE196" s="205">
        <f>IF(N196="základní",J196,0)</f>
        <v>0</v>
      </c>
      <c r="BF196" s="205">
        <f>IF(N196="snížená",J196,0)</f>
        <v>0</v>
      </c>
      <c r="BG196" s="205">
        <f>IF(N196="zákl. přenesená",J196,0)</f>
        <v>0</v>
      </c>
      <c r="BH196" s="205">
        <f>IF(N196="sníž. přenesená",J196,0)</f>
        <v>0</v>
      </c>
      <c r="BI196" s="205">
        <f>IF(N196="nulová",J196,0)</f>
        <v>0</v>
      </c>
      <c r="BJ196" s="19" t="s">
        <v>88</v>
      </c>
      <c r="BK196" s="205">
        <f>ROUND(I196*H196,2)</f>
        <v>0</v>
      </c>
      <c r="BL196" s="19" t="s">
        <v>171</v>
      </c>
      <c r="BM196" s="204" t="s">
        <v>284</v>
      </c>
    </row>
    <row r="197" spans="1:65" s="13" customFormat="1" ht="10.199999999999999">
      <c r="B197" s="206"/>
      <c r="C197" s="207"/>
      <c r="D197" s="208" t="s">
        <v>177</v>
      </c>
      <c r="E197" s="209" t="s">
        <v>1</v>
      </c>
      <c r="F197" s="210" t="s">
        <v>285</v>
      </c>
      <c r="G197" s="207"/>
      <c r="H197" s="211">
        <v>2.88</v>
      </c>
      <c r="I197" s="212"/>
      <c r="J197" s="207"/>
      <c r="K197" s="207"/>
      <c r="L197" s="213"/>
      <c r="M197" s="214"/>
      <c r="N197" s="215"/>
      <c r="O197" s="215"/>
      <c r="P197" s="215"/>
      <c r="Q197" s="215"/>
      <c r="R197" s="215"/>
      <c r="S197" s="215"/>
      <c r="T197" s="216"/>
      <c r="AT197" s="217" t="s">
        <v>177</v>
      </c>
      <c r="AU197" s="217" t="s">
        <v>90</v>
      </c>
      <c r="AV197" s="13" t="s">
        <v>90</v>
      </c>
      <c r="AW197" s="13" t="s">
        <v>36</v>
      </c>
      <c r="AX197" s="13" t="s">
        <v>88</v>
      </c>
      <c r="AY197" s="217" t="s">
        <v>164</v>
      </c>
    </row>
    <row r="198" spans="1:65" s="2" customFormat="1" ht="14.4" customHeight="1">
      <c r="A198" s="36"/>
      <c r="B198" s="37"/>
      <c r="C198" s="193" t="s">
        <v>286</v>
      </c>
      <c r="D198" s="193" t="s">
        <v>166</v>
      </c>
      <c r="E198" s="194" t="s">
        <v>287</v>
      </c>
      <c r="F198" s="195" t="s">
        <v>288</v>
      </c>
      <c r="G198" s="196" t="s">
        <v>169</v>
      </c>
      <c r="H198" s="197">
        <v>17.574000000000002</v>
      </c>
      <c r="I198" s="198"/>
      <c r="J198" s="199">
        <f>ROUND(I198*H198,2)</f>
        <v>0</v>
      </c>
      <c r="K198" s="195" t="s">
        <v>170</v>
      </c>
      <c r="L198" s="41"/>
      <c r="M198" s="200" t="s">
        <v>1</v>
      </c>
      <c r="N198" s="201" t="s">
        <v>45</v>
      </c>
      <c r="O198" s="73"/>
      <c r="P198" s="202">
        <f>O198*H198</f>
        <v>0</v>
      </c>
      <c r="Q198" s="202">
        <v>0</v>
      </c>
      <c r="R198" s="202">
        <f>Q198*H198</f>
        <v>0</v>
      </c>
      <c r="S198" s="202">
        <v>7.5999999999999998E-2</v>
      </c>
      <c r="T198" s="203">
        <f>S198*H198</f>
        <v>1.3356240000000001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04" t="s">
        <v>171</v>
      </c>
      <c r="AT198" s="204" t="s">
        <v>166</v>
      </c>
      <c r="AU198" s="204" t="s">
        <v>90</v>
      </c>
      <c r="AY198" s="19" t="s">
        <v>164</v>
      </c>
      <c r="BE198" s="205">
        <f>IF(N198="základní",J198,0)</f>
        <v>0</v>
      </c>
      <c r="BF198" s="205">
        <f>IF(N198="snížená",J198,0)</f>
        <v>0</v>
      </c>
      <c r="BG198" s="205">
        <f>IF(N198="zákl. přenesená",J198,0)</f>
        <v>0</v>
      </c>
      <c r="BH198" s="205">
        <f>IF(N198="sníž. přenesená",J198,0)</f>
        <v>0</v>
      </c>
      <c r="BI198" s="205">
        <f>IF(N198="nulová",J198,0)</f>
        <v>0</v>
      </c>
      <c r="BJ198" s="19" t="s">
        <v>88</v>
      </c>
      <c r="BK198" s="205">
        <f>ROUND(I198*H198,2)</f>
        <v>0</v>
      </c>
      <c r="BL198" s="19" t="s">
        <v>171</v>
      </c>
      <c r="BM198" s="204" t="s">
        <v>289</v>
      </c>
    </row>
    <row r="199" spans="1:65" s="13" customFormat="1" ht="10.199999999999999">
      <c r="B199" s="206"/>
      <c r="C199" s="207"/>
      <c r="D199" s="208" t="s">
        <v>177</v>
      </c>
      <c r="E199" s="209" t="s">
        <v>1</v>
      </c>
      <c r="F199" s="210" t="s">
        <v>290</v>
      </c>
      <c r="G199" s="207"/>
      <c r="H199" s="211">
        <v>5.2519999999999998</v>
      </c>
      <c r="I199" s="212"/>
      <c r="J199" s="207"/>
      <c r="K199" s="207"/>
      <c r="L199" s="213"/>
      <c r="M199" s="214"/>
      <c r="N199" s="215"/>
      <c r="O199" s="215"/>
      <c r="P199" s="215"/>
      <c r="Q199" s="215"/>
      <c r="R199" s="215"/>
      <c r="S199" s="215"/>
      <c r="T199" s="216"/>
      <c r="AT199" s="217" t="s">
        <v>177</v>
      </c>
      <c r="AU199" s="217" t="s">
        <v>90</v>
      </c>
      <c r="AV199" s="13" t="s">
        <v>90</v>
      </c>
      <c r="AW199" s="13" t="s">
        <v>36</v>
      </c>
      <c r="AX199" s="13" t="s">
        <v>80</v>
      </c>
      <c r="AY199" s="217" t="s">
        <v>164</v>
      </c>
    </row>
    <row r="200" spans="1:65" s="13" customFormat="1" ht="20.399999999999999">
      <c r="B200" s="206"/>
      <c r="C200" s="207"/>
      <c r="D200" s="208" t="s">
        <v>177</v>
      </c>
      <c r="E200" s="209" t="s">
        <v>1</v>
      </c>
      <c r="F200" s="210" t="s">
        <v>291</v>
      </c>
      <c r="G200" s="207"/>
      <c r="H200" s="211">
        <v>12.321999999999999</v>
      </c>
      <c r="I200" s="212"/>
      <c r="J200" s="207"/>
      <c r="K200" s="207"/>
      <c r="L200" s="213"/>
      <c r="M200" s="214"/>
      <c r="N200" s="215"/>
      <c r="O200" s="215"/>
      <c r="P200" s="215"/>
      <c r="Q200" s="215"/>
      <c r="R200" s="215"/>
      <c r="S200" s="215"/>
      <c r="T200" s="216"/>
      <c r="AT200" s="217" t="s">
        <v>177</v>
      </c>
      <c r="AU200" s="217" t="s">
        <v>90</v>
      </c>
      <c r="AV200" s="13" t="s">
        <v>90</v>
      </c>
      <c r="AW200" s="13" t="s">
        <v>36</v>
      </c>
      <c r="AX200" s="13" t="s">
        <v>80</v>
      </c>
      <c r="AY200" s="217" t="s">
        <v>164</v>
      </c>
    </row>
    <row r="201" spans="1:65" s="14" customFormat="1" ht="10.199999999999999">
      <c r="B201" s="232"/>
      <c r="C201" s="233"/>
      <c r="D201" s="208" t="s">
        <v>177</v>
      </c>
      <c r="E201" s="234" t="s">
        <v>1</v>
      </c>
      <c r="F201" s="235" t="s">
        <v>206</v>
      </c>
      <c r="G201" s="233"/>
      <c r="H201" s="236">
        <v>17.573999999999998</v>
      </c>
      <c r="I201" s="237"/>
      <c r="J201" s="233"/>
      <c r="K201" s="233"/>
      <c r="L201" s="238"/>
      <c r="M201" s="239"/>
      <c r="N201" s="240"/>
      <c r="O201" s="240"/>
      <c r="P201" s="240"/>
      <c r="Q201" s="240"/>
      <c r="R201" s="240"/>
      <c r="S201" s="240"/>
      <c r="T201" s="241"/>
      <c r="AT201" s="242" t="s">
        <v>177</v>
      </c>
      <c r="AU201" s="242" t="s">
        <v>90</v>
      </c>
      <c r="AV201" s="14" t="s">
        <v>171</v>
      </c>
      <c r="AW201" s="14" t="s">
        <v>36</v>
      </c>
      <c r="AX201" s="14" t="s">
        <v>88</v>
      </c>
      <c r="AY201" s="242" t="s">
        <v>164</v>
      </c>
    </row>
    <row r="202" spans="1:65" s="2" customFormat="1" ht="22.2" customHeight="1">
      <c r="A202" s="36"/>
      <c r="B202" s="37"/>
      <c r="C202" s="193" t="s">
        <v>292</v>
      </c>
      <c r="D202" s="193" t="s">
        <v>166</v>
      </c>
      <c r="E202" s="194" t="s">
        <v>293</v>
      </c>
      <c r="F202" s="195" t="s">
        <v>294</v>
      </c>
      <c r="G202" s="196" t="s">
        <v>169</v>
      </c>
      <c r="H202" s="197">
        <v>21.18</v>
      </c>
      <c r="I202" s="198"/>
      <c r="J202" s="199">
        <f>ROUND(I202*H202,2)</f>
        <v>0</v>
      </c>
      <c r="K202" s="195" t="s">
        <v>170</v>
      </c>
      <c r="L202" s="41"/>
      <c r="M202" s="200" t="s">
        <v>1</v>
      </c>
      <c r="N202" s="201" t="s">
        <v>45</v>
      </c>
      <c r="O202" s="73"/>
      <c r="P202" s="202">
        <f>O202*H202</f>
        <v>0</v>
      </c>
      <c r="Q202" s="202">
        <v>0</v>
      </c>
      <c r="R202" s="202">
        <f>Q202*H202</f>
        <v>0</v>
      </c>
      <c r="S202" s="202">
        <v>1.9E-2</v>
      </c>
      <c r="T202" s="203">
        <f>S202*H202</f>
        <v>0.40242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04" t="s">
        <v>171</v>
      </c>
      <c r="AT202" s="204" t="s">
        <v>166</v>
      </c>
      <c r="AU202" s="204" t="s">
        <v>90</v>
      </c>
      <c r="AY202" s="19" t="s">
        <v>164</v>
      </c>
      <c r="BE202" s="205">
        <f>IF(N202="základní",J202,0)</f>
        <v>0</v>
      </c>
      <c r="BF202" s="205">
        <f>IF(N202="snížená",J202,0)</f>
        <v>0</v>
      </c>
      <c r="BG202" s="205">
        <f>IF(N202="zákl. přenesená",J202,0)</f>
        <v>0</v>
      </c>
      <c r="BH202" s="205">
        <f>IF(N202="sníž. přenesená",J202,0)</f>
        <v>0</v>
      </c>
      <c r="BI202" s="205">
        <f>IF(N202="nulová",J202,0)</f>
        <v>0</v>
      </c>
      <c r="BJ202" s="19" t="s">
        <v>88</v>
      </c>
      <c r="BK202" s="205">
        <f>ROUND(I202*H202,2)</f>
        <v>0</v>
      </c>
      <c r="BL202" s="19" t="s">
        <v>171</v>
      </c>
      <c r="BM202" s="204" t="s">
        <v>295</v>
      </c>
    </row>
    <row r="203" spans="1:65" s="13" customFormat="1" ht="10.199999999999999">
      <c r="B203" s="206"/>
      <c r="C203" s="207"/>
      <c r="D203" s="208" t="s">
        <v>177</v>
      </c>
      <c r="E203" s="209" t="s">
        <v>1</v>
      </c>
      <c r="F203" s="210" t="s">
        <v>296</v>
      </c>
      <c r="G203" s="207"/>
      <c r="H203" s="211">
        <v>21.18</v>
      </c>
      <c r="I203" s="212"/>
      <c r="J203" s="207"/>
      <c r="K203" s="207"/>
      <c r="L203" s="213"/>
      <c r="M203" s="214"/>
      <c r="N203" s="215"/>
      <c r="O203" s="215"/>
      <c r="P203" s="215"/>
      <c r="Q203" s="215"/>
      <c r="R203" s="215"/>
      <c r="S203" s="215"/>
      <c r="T203" s="216"/>
      <c r="AT203" s="217" t="s">
        <v>177</v>
      </c>
      <c r="AU203" s="217" t="s">
        <v>90</v>
      </c>
      <c r="AV203" s="13" t="s">
        <v>90</v>
      </c>
      <c r="AW203" s="13" t="s">
        <v>36</v>
      </c>
      <c r="AX203" s="13" t="s">
        <v>80</v>
      </c>
      <c r="AY203" s="217" t="s">
        <v>164</v>
      </c>
    </row>
    <row r="204" spans="1:65" s="14" customFormat="1" ht="10.199999999999999">
      <c r="B204" s="232"/>
      <c r="C204" s="233"/>
      <c r="D204" s="208" t="s">
        <v>177</v>
      </c>
      <c r="E204" s="234" t="s">
        <v>1</v>
      </c>
      <c r="F204" s="235" t="s">
        <v>206</v>
      </c>
      <c r="G204" s="233"/>
      <c r="H204" s="236">
        <v>21.18</v>
      </c>
      <c r="I204" s="237"/>
      <c r="J204" s="233"/>
      <c r="K204" s="233"/>
      <c r="L204" s="238"/>
      <c r="M204" s="239"/>
      <c r="N204" s="240"/>
      <c r="O204" s="240"/>
      <c r="P204" s="240"/>
      <c r="Q204" s="240"/>
      <c r="R204" s="240"/>
      <c r="S204" s="240"/>
      <c r="T204" s="241"/>
      <c r="AT204" s="242" t="s">
        <v>177</v>
      </c>
      <c r="AU204" s="242" t="s">
        <v>90</v>
      </c>
      <c r="AV204" s="14" t="s">
        <v>171</v>
      </c>
      <c r="AW204" s="14" t="s">
        <v>36</v>
      </c>
      <c r="AX204" s="14" t="s">
        <v>88</v>
      </c>
      <c r="AY204" s="242" t="s">
        <v>164</v>
      </c>
    </row>
    <row r="205" spans="1:65" s="2" customFormat="1" ht="19.8" customHeight="1">
      <c r="A205" s="36"/>
      <c r="B205" s="37"/>
      <c r="C205" s="193" t="s">
        <v>7</v>
      </c>
      <c r="D205" s="193" t="s">
        <v>166</v>
      </c>
      <c r="E205" s="194" t="s">
        <v>297</v>
      </c>
      <c r="F205" s="195" t="s">
        <v>298</v>
      </c>
      <c r="G205" s="196" t="s">
        <v>169</v>
      </c>
      <c r="H205" s="197">
        <v>47.08</v>
      </c>
      <c r="I205" s="198"/>
      <c r="J205" s="199">
        <f>ROUND(I205*H205,2)</f>
        <v>0</v>
      </c>
      <c r="K205" s="195" t="s">
        <v>170</v>
      </c>
      <c r="L205" s="41"/>
      <c r="M205" s="200" t="s">
        <v>1</v>
      </c>
      <c r="N205" s="201" t="s">
        <v>45</v>
      </c>
      <c r="O205" s="73"/>
      <c r="P205" s="202">
        <f>O205*H205</f>
        <v>0</v>
      </c>
      <c r="Q205" s="202">
        <v>0</v>
      </c>
      <c r="R205" s="202">
        <f>Q205*H205</f>
        <v>0</v>
      </c>
      <c r="S205" s="202">
        <v>2E-3</v>
      </c>
      <c r="T205" s="203">
        <f>S205*H205</f>
        <v>9.4159999999999994E-2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04" t="s">
        <v>171</v>
      </c>
      <c r="AT205" s="204" t="s">
        <v>166</v>
      </c>
      <c r="AU205" s="204" t="s">
        <v>90</v>
      </c>
      <c r="AY205" s="19" t="s">
        <v>164</v>
      </c>
      <c r="BE205" s="205">
        <f>IF(N205="základní",J205,0)</f>
        <v>0</v>
      </c>
      <c r="BF205" s="205">
        <f>IF(N205="snížená",J205,0)</f>
        <v>0</v>
      </c>
      <c r="BG205" s="205">
        <f>IF(N205="zákl. přenesená",J205,0)</f>
        <v>0</v>
      </c>
      <c r="BH205" s="205">
        <f>IF(N205="sníž. přenesená",J205,0)</f>
        <v>0</v>
      </c>
      <c r="BI205" s="205">
        <f>IF(N205="nulová",J205,0)</f>
        <v>0</v>
      </c>
      <c r="BJ205" s="19" t="s">
        <v>88</v>
      </c>
      <c r="BK205" s="205">
        <f>ROUND(I205*H205,2)</f>
        <v>0</v>
      </c>
      <c r="BL205" s="19" t="s">
        <v>171</v>
      </c>
      <c r="BM205" s="204" t="s">
        <v>299</v>
      </c>
    </row>
    <row r="206" spans="1:65" s="13" customFormat="1" ht="10.199999999999999">
      <c r="B206" s="206"/>
      <c r="C206" s="207"/>
      <c r="D206" s="208" t="s">
        <v>177</v>
      </c>
      <c r="E206" s="209" t="s">
        <v>1</v>
      </c>
      <c r="F206" s="210" t="s">
        <v>300</v>
      </c>
      <c r="G206" s="207"/>
      <c r="H206" s="211">
        <v>14.887</v>
      </c>
      <c r="I206" s="212"/>
      <c r="J206" s="207"/>
      <c r="K206" s="207"/>
      <c r="L206" s="213"/>
      <c r="M206" s="214"/>
      <c r="N206" s="215"/>
      <c r="O206" s="215"/>
      <c r="P206" s="215"/>
      <c r="Q206" s="215"/>
      <c r="R206" s="215"/>
      <c r="S206" s="215"/>
      <c r="T206" s="216"/>
      <c r="AT206" s="217" t="s">
        <v>177</v>
      </c>
      <c r="AU206" s="217" t="s">
        <v>90</v>
      </c>
      <c r="AV206" s="13" t="s">
        <v>90</v>
      </c>
      <c r="AW206" s="13" t="s">
        <v>36</v>
      </c>
      <c r="AX206" s="13" t="s">
        <v>80</v>
      </c>
      <c r="AY206" s="217" t="s">
        <v>164</v>
      </c>
    </row>
    <row r="207" spans="1:65" s="13" customFormat="1" ht="10.199999999999999">
      <c r="B207" s="206"/>
      <c r="C207" s="207"/>
      <c r="D207" s="208" t="s">
        <v>177</v>
      </c>
      <c r="E207" s="209" t="s">
        <v>1</v>
      </c>
      <c r="F207" s="210" t="s">
        <v>301</v>
      </c>
      <c r="G207" s="207"/>
      <c r="H207" s="211">
        <v>24.149000000000001</v>
      </c>
      <c r="I207" s="212"/>
      <c r="J207" s="207"/>
      <c r="K207" s="207"/>
      <c r="L207" s="213"/>
      <c r="M207" s="214"/>
      <c r="N207" s="215"/>
      <c r="O207" s="215"/>
      <c r="P207" s="215"/>
      <c r="Q207" s="215"/>
      <c r="R207" s="215"/>
      <c r="S207" s="215"/>
      <c r="T207" s="216"/>
      <c r="AT207" s="217" t="s">
        <v>177</v>
      </c>
      <c r="AU207" s="217" t="s">
        <v>90</v>
      </c>
      <c r="AV207" s="13" t="s">
        <v>90</v>
      </c>
      <c r="AW207" s="13" t="s">
        <v>36</v>
      </c>
      <c r="AX207" s="13" t="s">
        <v>80</v>
      </c>
      <c r="AY207" s="217" t="s">
        <v>164</v>
      </c>
    </row>
    <row r="208" spans="1:65" s="13" customFormat="1" ht="10.199999999999999">
      <c r="B208" s="206"/>
      <c r="C208" s="207"/>
      <c r="D208" s="208" t="s">
        <v>177</v>
      </c>
      <c r="E208" s="209" t="s">
        <v>1</v>
      </c>
      <c r="F208" s="210" t="s">
        <v>302</v>
      </c>
      <c r="G208" s="207"/>
      <c r="H208" s="211">
        <v>8.0440000000000005</v>
      </c>
      <c r="I208" s="212"/>
      <c r="J208" s="207"/>
      <c r="K208" s="207"/>
      <c r="L208" s="213"/>
      <c r="M208" s="214"/>
      <c r="N208" s="215"/>
      <c r="O208" s="215"/>
      <c r="P208" s="215"/>
      <c r="Q208" s="215"/>
      <c r="R208" s="215"/>
      <c r="S208" s="215"/>
      <c r="T208" s="216"/>
      <c r="AT208" s="217" t="s">
        <v>177</v>
      </c>
      <c r="AU208" s="217" t="s">
        <v>90</v>
      </c>
      <c r="AV208" s="13" t="s">
        <v>90</v>
      </c>
      <c r="AW208" s="13" t="s">
        <v>36</v>
      </c>
      <c r="AX208" s="13" t="s">
        <v>80</v>
      </c>
      <c r="AY208" s="217" t="s">
        <v>164</v>
      </c>
    </row>
    <row r="209" spans="1:65" s="14" customFormat="1" ht="10.199999999999999">
      <c r="B209" s="232"/>
      <c r="C209" s="233"/>
      <c r="D209" s="208" t="s">
        <v>177</v>
      </c>
      <c r="E209" s="234" t="s">
        <v>1</v>
      </c>
      <c r="F209" s="235" t="s">
        <v>206</v>
      </c>
      <c r="G209" s="233"/>
      <c r="H209" s="236">
        <v>47.08</v>
      </c>
      <c r="I209" s="237"/>
      <c r="J209" s="233"/>
      <c r="K209" s="233"/>
      <c r="L209" s="238"/>
      <c r="M209" s="239"/>
      <c r="N209" s="240"/>
      <c r="O209" s="240"/>
      <c r="P209" s="240"/>
      <c r="Q209" s="240"/>
      <c r="R209" s="240"/>
      <c r="S209" s="240"/>
      <c r="T209" s="241"/>
      <c r="AT209" s="242" t="s">
        <v>177</v>
      </c>
      <c r="AU209" s="242" t="s">
        <v>90</v>
      </c>
      <c r="AV209" s="14" t="s">
        <v>171</v>
      </c>
      <c r="AW209" s="14" t="s">
        <v>36</v>
      </c>
      <c r="AX209" s="14" t="s">
        <v>88</v>
      </c>
      <c r="AY209" s="242" t="s">
        <v>164</v>
      </c>
    </row>
    <row r="210" spans="1:65" s="2" customFormat="1" ht="22.2" customHeight="1">
      <c r="A210" s="36"/>
      <c r="B210" s="37"/>
      <c r="C210" s="193" t="s">
        <v>303</v>
      </c>
      <c r="D210" s="193" t="s">
        <v>166</v>
      </c>
      <c r="E210" s="194" t="s">
        <v>304</v>
      </c>
      <c r="F210" s="195" t="s">
        <v>305</v>
      </c>
      <c r="G210" s="196" t="s">
        <v>169</v>
      </c>
      <c r="H210" s="197">
        <v>15.85</v>
      </c>
      <c r="I210" s="198"/>
      <c r="J210" s="199">
        <f>ROUND(I210*H210,2)</f>
        <v>0</v>
      </c>
      <c r="K210" s="195" t="s">
        <v>170</v>
      </c>
      <c r="L210" s="41"/>
      <c r="M210" s="200" t="s">
        <v>1</v>
      </c>
      <c r="N210" s="201" t="s">
        <v>45</v>
      </c>
      <c r="O210" s="73"/>
      <c r="P210" s="202">
        <f>O210*H210</f>
        <v>0</v>
      </c>
      <c r="Q210" s="202">
        <v>0</v>
      </c>
      <c r="R210" s="202">
        <f>Q210*H210</f>
        <v>0</v>
      </c>
      <c r="S210" s="202">
        <v>0.187</v>
      </c>
      <c r="T210" s="203">
        <f>S210*H210</f>
        <v>2.9639500000000001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04" t="s">
        <v>171</v>
      </c>
      <c r="AT210" s="204" t="s">
        <v>166</v>
      </c>
      <c r="AU210" s="204" t="s">
        <v>90</v>
      </c>
      <c r="AY210" s="19" t="s">
        <v>164</v>
      </c>
      <c r="BE210" s="205">
        <f>IF(N210="základní",J210,0)</f>
        <v>0</v>
      </c>
      <c r="BF210" s="205">
        <f>IF(N210="snížená",J210,0)</f>
        <v>0</v>
      </c>
      <c r="BG210" s="205">
        <f>IF(N210="zákl. přenesená",J210,0)</f>
        <v>0</v>
      </c>
      <c r="BH210" s="205">
        <f>IF(N210="sníž. přenesená",J210,0)</f>
        <v>0</v>
      </c>
      <c r="BI210" s="205">
        <f>IF(N210="nulová",J210,0)</f>
        <v>0</v>
      </c>
      <c r="BJ210" s="19" t="s">
        <v>88</v>
      </c>
      <c r="BK210" s="205">
        <f>ROUND(I210*H210,2)</f>
        <v>0</v>
      </c>
      <c r="BL210" s="19" t="s">
        <v>171</v>
      </c>
      <c r="BM210" s="204" t="s">
        <v>306</v>
      </c>
    </row>
    <row r="211" spans="1:65" s="13" customFormat="1" ht="20.399999999999999">
      <c r="B211" s="206"/>
      <c r="C211" s="207"/>
      <c r="D211" s="208" t="s">
        <v>177</v>
      </c>
      <c r="E211" s="209" t="s">
        <v>1</v>
      </c>
      <c r="F211" s="210" t="s">
        <v>307</v>
      </c>
      <c r="G211" s="207"/>
      <c r="H211" s="211">
        <v>11.45</v>
      </c>
      <c r="I211" s="212"/>
      <c r="J211" s="207"/>
      <c r="K211" s="207"/>
      <c r="L211" s="213"/>
      <c r="M211" s="214"/>
      <c r="N211" s="215"/>
      <c r="O211" s="215"/>
      <c r="P211" s="215"/>
      <c r="Q211" s="215"/>
      <c r="R211" s="215"/>
      <c r="S211" s="215"/>
      <c r="T211" s="216"/>
      <c r="AT211" s="217" t="s">
        <v>177</v>
      </c>
      <c r="AU211" s="217" t="s">
        <v>90</v>
      </c>
      <c r="AV211" s="13" t="s">
        <v>90</v>
      </c>
      <c r="AW211" s="13" t="s">
        <v>36</v>
      </c>
      <c r="AX211" s="13" t="s">
        <v>80</v>
      </c>
      <c r="AY211" s="217" t="s">
        <v>164</v>
      </c>
    </row>
    <row r="212" spans="1:65" s="13" customFormat="1" ht="20.399999999999999">
      <c r="B212" s="206"/>
      <c r="C212" s="207"/>
      <c r="D212" s="208" t="s">
        <v>177</v>
      </c>
      <c r="E212" s="209" t="s">
        <v>1</v>
      </c>
      <c r="F212" s="210" t="s">
        <v>308</v>
      </c>
      <c r="G212" s="207"/>
      <c r="H212" s="211">
        <v>4.0140000000000002</v>
      </c>
      <c r="I212" s="212"/>
      <c r="J212" s="207"/>
      <c r="K212" s="207"/>
      <c r="L212" s="213"/>
      <c r="M212" s="214"/>
      <c r="N212" s="215"/>
      <c r="O212" s="215"/>
      <c r="P212" s="215"/>
      <c r="Q212" s="215"/>
      <c r="R212" s="215"/>
      <c r="S212" s="215"/>
      <c r="T212" s="216"/>
      <c r="AT212" s="217" t="s">
        <v>177</v>
      </c>
      <c r="AU212" s="217" t="s">
        <v>90</v>
      </c>
      <c r="AV212" s="13" t="s">
        <v>90</v>
      </c>
      <c r="AW212" s="13" t="s">
        <v>36</v>
      </c>
      <c r="AX212" s="13" t="s">
        <v>80</v>
      </c>
      <c r="AY212" s="217" t="s">
        <v>164</v>
      </c>
    </row>
    <row r="213" spans="1:65" s="13" customFormat="1" ht="10.199999999999999">
      <c r="B213" s="206"/>
      <c r="C213" s="207"/>
      <c r="D213" s="208" t="s">
        <v>177</v>
      </c>
      <c r="E213" s="209" t="s">
        <v>1</v>
      </c>
      <c r="F213" s="210" t="s">
        <v>309</v>
      </c>
      <c r="G213" s="207"/>
      <c r="H213" s="211">
        <v>0.38600000000000001</v>
      </c>
      <c r="I213" s="212"/>
      <c r="J213" s="207"/>
      <c r="K213" s="207"/>
      <c r="L213" s="213"/>
      <c r="M213" s="214"/>
      <c r="N213" s="215"/>
      <c r="O213" s="215"/>
      <c r="P213" s="215"/>
      <c r="Q213" s="215"/>
      <c r="R213" s="215"/>
      <c r="S213" s="215"/>
      <c r="T213" s="216"/>
      <c r="AT213" s="217" t="s">
        <v>177</v>
      </c>
      <c r="AU213" s="217" t="s">
        <v>90</v>
      </c>
      <c r="AV213" s="13" t="s">
        <v>90</v>
      </c>
      <c r="AW213" s="13" t="s">
        <v>36</v>
      </c>
      <c r="AX213" s="13" t="s">
        <v>80</v>
      </c>
      <c r="AY213" s="217" t="s">
        <v>164</v>
      </c>
    </row>
    <row r="214" spans="1:65" s="14" customFormat="1" ht="10.199999999999999">
      <c r="B214" s="232"/>
      <c r="C214" s="233"/>
      <c r="D214" s="208" t="s">
        <v>177</v>
      </c>
      <c r="E214" s="234" t="s">
        <v>1</v>
      </c>
      <c r="F214" s="235" t="s">
        <v>206</v>
      </c>
      <c r="G214" s="233"/>
      <c r="H214" s="236">
        <v>15.849999999999998</v>
      </c>
      <c r="I214" s="237"/>
      <c r="J214" s="233"/>
      <c r="K214" s="233"/>
      <c r="L214" s="238"/>
      <c r="M214" s="239"/>
      <c r="N214" s="240"/>
      <c r="O214" s="240"/>
      <c r="P214" s="240"/>
      <c r="Q214" s="240"/>
      <c r="R214" s="240"/>
      <c r="S214" s="240"/>
      <c r="T214" s="241"/>
      <c r="AT214" s="242" t="s">
        <v>177</v>
      </c>
      <c r="AU214" s="242" t="s">
        <v>90</v>
      </c>
      <c r="AV214" s="14" t="s">
        <v>171</v>
      </c>
      <c r="AW214" s="14" t="s">
        <v>36</v>
      </c>
      <c r="AX214" s="14" t="s">
        <v>88</v>
      </c>
      <c r="AY214" s="242" t="s">
        <v>164</v>
      </c>
    </row>
    <row r="215" spans="1:65" s="2" customFormat="1" ht="22.2" customHeight="1">
      <c r="A215" s="36"/>
      <c r="B215" s="37"/>
      <c r="C215" s="193" t="s">
        <v>310</v>
      </c>
      <c r="D215" s="193" t="s">
        <v>166</v>
      </c>
      <c r="E215" s="194" t="s">
        <v>311</v>
      </c>
      <c r="F215" s="195" t="s">
        <v>312</v>
      </c>
      <c r="G215" s="196" t="s">
        <v>169</v>
      </c>
      <c r="H215" s="197">
        <v>3.8380000000000001</v>
      </c>
      <c r="I215" s="198"/>
      <c r="J215" s="199">
        <f>ROUND(I215*H215,2)</f>
        <v>0</v>
      </c>
      <c r="K215" s="195" t="s">
        <v>170</v>
      </c>
      <c r="L215" s="41"/>
      <c r="M215" s="200" t="s">
        <v>1</v>
      </c>
      <c r="N215" s="201" t="s">
        <v>45</v>
      </c>
      <c r="O215" s="73"/>
      <c r="P215" s="202">
        <f>O215*H215</f>
        <v>0</v>
      </c>
      <c r="Q215" s="202">
        <v>0</v>
      </c>
      <c r="R215" s="202">
        <f>Q215*H215</f>
        <v>0</v>
      </c>
      <c r="S215" s="202">
        <v>0.27</v>
      </c>
      <c r="T215" s="203">
        <f>S215*H215</f>
        <v>1.0362600000000002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04" t="s">
        <v>171</v>
      </c>
      <c r="AT215" s="204" t="s">
        <v>166</v>
      </c>
      <c r="AU215" s="204" t="s">
        <v>90</v>
      </c>
      <c r="AY215" s="19" t="s">
        <v>164</v>
      </c>
      <c r="BE215" s="205">
        <f>IF(N215="základní",J215,0)</f>
        <v>0</v>
      </c>
      <c r="BF215" s="205">
        <f>IF(N215="snížená",J215,0)</f>
        <v>0</v>
      </c>
      <c r="BG215" s="205">
        <f>IF(N215="zákl. přenesená",J215,0)</f>
        <v>0</v>
      </c>
      <c r="BH215" s="205">
        <f>IF(N215="sníž. přenesená",J215,0)</f>
        <v>0</v>
      </c>
      <c r="BI215" s="205">
        <f>IF(N215="nulová",J215,0)</f>
        <v>0</v>
      </c>
      <c r="BJ215" s="19" t="s">
        <v>88</v>
      </c>
      <c r="BK215" s="205">
        <f>ROUND(I215*H215,2)</f>
        <v>0</v>
      </c>
      <c r="BL215" s="19" t="s">
        <v>171</v>
      </c>
      <c r="BM215" s="204" t="s">
        <v>313</v>
      </c>
    </row>
    <row r="216" spans="1:65" s="13" customFormat="1" ht="10.199999999999999">
      <c r="B216" s="206"/>
      <c r="C216" s="207"/>
      <c r="D216" s="208" t="s">
        <v>177</v>
      </c>
      <c r="E216" s="209" t="s">
        <v>1</v>
      </c>
      <c r="F216" s="210" t="s">
        <v>314</v>
      </c>
      <c r="G216" s="207"/>
      <c r="H216" s="211">
        <v>3.8380000000000001</v>
      </c>
      <c r="I216" s="212"/>
      <c r="J216" s="207"/>
      <c r="K216" s="207"/>
      <c r="L216" s="213"/>
      <c r="M216" s="214"/>
      <c r="N216" s="215"/>
      <c r="O216" s="215"/>
      <c r="P216" s="215"/>
      <c r="Q216" s="215"/>
      <c r="R216" s="215"/>
      <c r="S216" s="215"/>
      <c r="T216" s="216"/>
      <c r="AT216" s="217" t="s">
        <v>177</v>
      </c>
      <c r="AU216" s="217" t="s">
        <v>90</v>
      </c>
      <c r="AV216" s="13" t="s">
        <v>90</v>
      </c>
      <c r="AW216" s="13" t="s">
        <v>36</v>
      </c>
      <c r="AX216" s="13" t="s">
        <v>88</v>
      </c>
      <c r="AY216" s="217" t="s">
        <v>164</v>
      </c>
    </row>
    <row r="217" spans="1:65" s="2" customFormat="1" ht="22.2" customHeight="1">
      <c r="A217" s="36"/>
      <c r="B217" s="37"/>
      <c r="C217" s="193" t="s">
        <v>315</v>
      </c>
      <c r="D217" s="193" t="s">
        <v>166</v>
      </c>
      <c r="E217" s="194" t="s">
        <v>316</v>
      </c>
      <c r="F217" s="195" t="s">
        <v>317</v>
      </c>
      <c r="G217" s="196" t="s">
        <v>175</v>
      </c>
      <c r="H217" s="197">
        <v>13.872</v>
      </c>
      <c r="I217" s="198"/>
      <c r="J217" s="199">
        <f>ROUND(I217*H217,2)</f>
        <v>0</v>
      </c>
      <c r="K217" s="195" t="s">
        <v>170</v>
      </c>
      <c r="L217" s="41"/>
      <c r="M217" s="200" t="s">
        <v>1</v>
      </c>
      <c r="N217" s="201" t="s">
        <v>45</v>
      </c>
      <c r="O217" s="73"/>
      <c r="P217" s="202">
        <f>O217*H217</f>
        <v>0</v>
      </c>
      <c r="Q217" s="202">
        <v>0</v>
      </c>
      <c r="R217" s="202">
        <f>Q217*H217</f>
        <v>0</v>
      </c>
      <c r="S217" s="202">
        <v>1.8</v>
      </c>
      <c r="T217" s="203">
        <f>S217*H217</f>
        <v>24.9696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04" t="s">
        <v>171</v>
      </c>
      <c r="AT217" s="204" t="s">
        <v>166</v>
      </c>
      <c r="AU217" s="204" t="s">
        <v>90</v>
      </c>
      <c r="AY217" s="19" t="s">
        <v>164</v>
      </c>
      <c r="BE217" s="205">
        <f>IF(N217="základní",J217,0)</f>
        <v>0</v>
      </c>
      <c r="BF217" s="205">
        <f>IF(N217="snížená",J217,0)</f>
        <v>0</v>
      </c>
      <c r="BG217" s="205">
        <f>IF(N217="zákl. přenesená",J217,0)</f>
        <v>0</v>
      </c>
      <c r="BH217" s="205">
        <f>IF(N217="sníž. přenesená",J217,0)</f>
        <v>0</v>
      </c>
      <c r="BI217" s="205">
        <f>IF(N217="nulová",J217,0)</f>
        <v>0</v>
      </c>
      <c r="BJ217" s="19" t="s">
        <v>88</v>
      </c>
      <c r="BK217" s="205">
        <f>ROUND(I217*H217,2)</f>
        <v>0</v>
      </c>
      <c r="BL217" s="19" t="s">
        <v>171</v>
      </c>
      <c r="BM217" s="204" t="s">
        <v>318</v>
      </c>
    </row>
    <row r="218" spans="1:65" s="13" customFormat="1" ht="10.199999999999999">
      <c r="B218" s="206"/>
      <c r="C218" s="207"/>
      <c r="D218" s="208" t="s">
        <v>177</v>
      </c>
      <c r="E218" s="209" t="s">
        <v>1</v>
      </c>
      <c r="F218" s="210" t="s">
        <v>319</v>
      </c>
      <c r="G218" s="207"/>
      <c r="H218" s="211">
        <v>3.6259999999999999</v>
      </c>
      <c r="I218" s="212"/>
      <c r="J218" s="207"/>
      <c r="K218" s="207"/>
      <c r="L218" s="213"/>
      <c r="M218" s="214"/>
      <c r="N218" s="215"/>
      <c r="O218" s="215"/>
      <c r="P218" s="215"/>
      <c r="Q218" s="215"/>
      <c r="R218" s="215"/>
      <c r="S218" s="215"/>
      <c r="T218" s="216"/>
      <c r="AT218" s="217" t="s">
        <v>177</v>
      </c>
      <c r="AU218" s="217" t="s">
        <v>90</v>
      </c>
      <c r="AV218" s="13" t="s">
        <v>90</v>
      </c>
      <c r="AW218" s="13" t="s">
        <v>36</v>
      </c>
      <c r="AX218" s="13" t="s">
        <v>80</v>
      </c>
      <c r="AY218" s="217" t="s">
        <v>164</v>
      </c>
    </row>
    <row r="219" spans="1:65" s="13" customFormat="1" ht="30.6">
      <c r="B219" s="206"/>
      <c r="C219" s="207"/>
      <c r="D219" s="208" t="s">
        <v>177</v>
      </c>
      <c r="E219" s="209" t="s">
        <v>1</v>
      </c>
      <c r="F219" s="210" t="s">
        <v>320</v>
      </c>
      <c r="G219" s="207"/>
      <c r="H219" s="211">
        <v>7.4189999999999996</v>
      </c>
      <c r="I219" s="212"/>
      <c r="J219" s="207"/>
      <c r="K219" s="207"/>
      <c r="L219" s="213"/>
      <c r="M219" s="214"/>
      <c r="N219" s="215"/>
      <c r="O219" s="215"/>
      <c r="P219" s="215"/>
      <c r="Q219" s="215"/>
      <c r="R219" s="215"/>
      <c r="S219" s="215"/>
      <c r="T219" s="216"/>
      <c r="AT219" s="217" t="s">
        <v>177</v>
      </c>
      <c r="AU219" s="217" t="s">
        <v>90</v>
      </c>
      <c r="AV219" s="13" t="s">
        <v>90</v>
      </c>
      <c r="AW219" s="13" t="s">
        <v>36</v>
      </c>
      <c r="AX219" s="13" t="s">
        <v>80</v>
      </c>
      <c r="AY219" s="217" t="s">
        <v>164</v>
      </c>
    </row>
    <row r="220" spans="1:65" s="13" customFormat="1" ht="10.199999999999999">
      <c r="B220" s="206"/>
      <c r="C220" s="207"/>
      <c r="D220" s="208" t="s">
        <v>177</v>
      </c>
      <c r="E220" s="209" t="s">
        <v>1</v>
      </c>
      <c r="F220" s="210" t="s">
        <v>321</v>
      </c>
      <c r="G220" s="207"/>
      <c r="H220" s="211">
        <v>2.827</v>
      </c>
      <c r="I220" s="212"/>
      <c r="J220" s="207"/>
      <c r="K220" s="207"/>
      <c r="L220" s="213"/>
      <c r="M220" s="214"/>
      <c r="N220" s="215"/>
      <c r="O220" s="215"/>
      <c r="P220" s="215"/>
      <c r="Q220" s="215"/>
      <c r="R220" s="215"/>
      <c r="S220" s="215"/>
      <c r="T220" s="216"/>
      <c r="AT220" s="217" t="s">
        <v>177</v>
      </c>
      <c r="AU220" s="217" t="s">
        <v>90</v>
      </c>
      <c r="AV220" s="13" t="s">
        <v>90</v>
      </c>
      <c r="AW220" s="13" t="s">
        <v>36</v>
      </c>
      <c r="AX220" s="13" t="s">
        <v>80</v>
      </c>
      <c r="AY220" s="217" t="s">
        <v>164</v>
      </c>
    </row>
    <row r="221" spans="1:65" s="14" customFormat="1" ht="10.199999999999999">
      <c r="B221" s="232"/>
      <c r="C221" s="233"/>
      <c r="D221" s="208" t="s">
        <v>177</v>
      </c>
      <c r="E221" s="234" t="s">
        <v>1</v>
      </c>
      <c r="F221" s="235" t="s">
        <v>206</v>
      </c>
      <c r="G221" s="233"/>
      <c r="H221" s="236">
        <v>13.872</v>
      </c>
      <c r="I221" s="237"/>
      <c r="J221" s="233"/>
      <c r="K221" s="233"/>
      <c r="L221" s="238"/>
      <c r="M221" s="239"/>
      <c r="N221" s="240"/>
      <c r="O221" s="240"/>
      <c r="P221" s="240"/>
      <c r="Q221" s="240"/>
      <c r="R221" s="240"/>
      <c r="S221" s="240"/>
      <c r="T221" s="241"/>
      <c r="AT221" s="242" t="s">
        <v>177</v>
      </c>
      <c r="AU221" s="242" t="s">
        <v>90</v>
      </c>
      <c r="AV221" s="14" t="s">
        <v>171</v>
      </c>
      <c r="AW221" s="14" t="s">
        <v>36</v>
      </c>
      <c r="AX221" s="14" t="s">
        <v>88</v>
      </c>
      <c r="AY221" s="242" t="s">
        <v>164</v>
      </c>
    </row>
    <row r="222" spans="1:65" s="2" customFormat="1" ht="22.2" customHeight="1">
      <c r="A222" s="36"/>
      <c r="B222" s="37"/>
      <c r="C222" s="193" t="s">
        <v>322</v>
      </c>
      <c r="D222" s="193" t="s">
        <v>166</v>
      </c>
      <c r="E222" s="194" t="s">
        <v>323</v>
      </c>
      <c r="F222" s="195" t="s">
        <v>324</v>
      </c>
      <c r="G222" s="196" t="s">
        <v>325</v>
      </c>
      <c r="H222" s="197">
        <v>6</v>
      </c>
      <c r="I222" s="198"/>
      <c r="J222" s="199">
        <f>ROUND(I222*H222,2)</f>
        <v>0</v>
      </c>
      <c r="K222" s="195" t="s">
        <v>170</v>
      </c>
      <c r="L222" s="41"/>
      <c r="M222" s="200" t="s">
        <v>1</v>
      </c>
      <c r="N222" s="201" t="s">
        <v>45</v>
      </c>
      <c r="O222" s="73"/>
      <c r="P222" s="202">
        <f>O222*H222</f>
        <v>0</v>
      </c>
      <c r="Q222" s="202">
        <v>0</v>
      </c>
      <c r="R222" s="202">
        <f>Q222*H222</f>
        <v>0</v>
      </c>
      <c r="S222" s="202">
        <v>3.2000000000000001E-2</v>
      </c>
      <c r="T222" s="203">
        <f>S222*H222</f>
        <v>0.192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04" t="s">
        <v>171</v>
      </c>
      <c r="AT222" s="204" t="s">
        <v>166</v>
      </c>
      <c r="AU222" s="204" t="s">
        <v>90</v>
      </c>
      <c r="AY222" s="19" t="s">
        <v>164</v>
      </c>
      <c r="BE222" s="205">
        <f>IF(N222="základní",J222,0)</f>
        <v>0</v>
      </c>
      <c r="BF222" s="205">
        <f>IF(N222="snížená",J222,0)</f>
        <v>0</v>
      </c>
      <c r="BG222" s="205">
        <f>IF(N222="zákl. přenesená",J222,0)</f>
        <v>0</v>
      </c>
      <c r="BH222" s="205">
        <f>IF(N222="sníž. přenesená",J222,0)</f>
        <v>0</v>
      </c>
      <c r="BI222" s="205">
        <f>IF(N222="nulová",J222,0)</f>
        <v>0</v>
      </c>
      <c r="BJ222" s="19" t="s">
        <v>88</v>
      </c>
      <c r="BK222" s="205">
        <f>ROUND(I222*H222,2)</f>
        <v>0</v>
      </c>
      <c r="BL222" s="19" t="s">
        <v>171</v>
      </c>
      <c r="BM222" s="204" t="s">
        <v>326</v>
      </c>
    </row>
    <row r="223" spans="1:65" s="2" customFormat="1" ht="22.2" customHeight="1">
      <c r="A223" s="36"/>
      <c r="B223" s="37"/>
      <c r="C223" s="193" t="s">
        <v>327</v>
      </c>
      <c r="D223" s="193" t="s">
        <v>166</v>
      </c>
      <c r="E223" s="194" t="s">
        <v>328</v>
      </c>
      <c r="F223" s="195" t="s">
        <v>329</v>
      </c>
      <c r="G223" s="196" t="s">
        <v>325</v>
      </c>
      <c r="H223" s="197">
        <v>4</v>
      </c>
      <c r="I223" s="198"/>
      <c r="J223" s="199">
        <f>ROUND(I223*H223,2)</f>
        <v>0</v>
      </c>
      <c r="K223" s="195" t="s">
        <v>170</v>
      </c>
      <c r="L223" s="41"/>
      <c r="M223" s="200" t="s">
        <v>1</v>
      </c>
      <c r="N223" s="201" t="s">
        <v>45</v>
      </c>
      <c r="O223" s="73"/>
      <c r="P223" s="202">
        <f>O223*H223</f>
        <v>0</v>
      </c>
      <c r="Q223" s="202">
        <v>0</v>
      </c>
      <c r="R223" s="202">
        <f>Q223*H223</f>
        <v>0</v>
      </c>
      <c r="S223" s="202">
        <v>0.09</v>
      </c>
      <c r="T223" s="203">
        <f>S223*H223</f>
        <v>0.36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04" t="s">
        <v>171</v>
      </c>
      <c r="AT223" s="204" t="s">
        <v>166</v>
      </c>
      <c r="AU223" s="204" t="s">
        <v>90</v>
      </c>
      <c r="AY223" s="19" t="s">
        <v>164</v>
      </c>
      <c r="BE223" s="205">
        <f>IF(N223="základní",J223,0)</f>
        <v>0</v>
      </c>
      <c r="BF223" s="205">
        <f>IF(N223="snížená",J223,0)</f>
        <v>0</v>
      </c>
      <c r="BG223" s="205">
        <f>IF(N223="zákl. přenesená",J223,0)</f>
        <v>0</v>
      </c>
      <c r="BH223" s="205">
        <f>IF(N223="sníž. přenesená",J223,0)</f>
        <v>0</v>
      </c>
      <c r="BI223" s="205">
        <f>IF(N223="nulová",J223,0)</f>
        <v>0</v>
      </c>
      <c r="BJ223" s="19" t="s">
        <v>88</v>
      </c>
      <c r="BK223" s="205">
        <f>ROUND(I223*H223,2)</f>
        <v>0</v>
      </c>
      <c r="BL223" s="19" t="s">
        <v>171</v>
      </c>
      <c r="BM223" s="204" t="s">
        <v>330</v>
      </c>
    </row>
    <row r="224" spans="1:65" s="13" customFormat="1" ht="10.199999999999999">
      <c r="B224" s="206"/>
      <c r="C224" s="207"/>
      <c r="D224" s="208" t="s">
        <v>177</v>
      </c>
      <c r="E224" s="209" t="s">
        <v>1</v>
      </c>
      <c r="F224" s="210" t="s">
        <v>331</v>
      </c>
      <c r="G224" s="207"/>
      <c r="H224" s="211">
        <v>4</v>
      </c>
      <c r="I224" s="212"/>
      <c r="J224" s="207"/>
      <c r="K224" s="207"/>
      <c r="L224" s="213"/>
      <c r="M224" s="214"/>
      <c r="N224" s="215"/>
      <c r="O224" s="215"/>
      <c r="P224" s="215"/>
      <c r="Q224" s="215"/>
      <c r="R224" s="215"/>
      <c r="S224" s="215"/>
      <c r="T224" s="216"/>
      <c r="AT224" s="217" t="s">
        <v>177</v>
      </c>
      <c r="AU224" s="217" t="s">
        <v>90</v>
      </c>
      <c r="AV224" s="13" t="s">
        <v>90</v>
      </c>
      <c r="AW224" s="13" t="s">
        <v>36</v>
      </c>
      <c r="AX224" s="13" t="s">
        <v>88</v>
      </c>
      <c r="AY224" s="217" t="s">
        <v>164</v>
      </c>
    </row>
    <row r="225" spans="1:65" s="2" customFormat="1" ht="22.2" customHeight="1">
      <c r="A225" s="36"/>
      <c r="B225" s="37"/>
      <c r="C225" s="193" t="s">
        <v>332</v>
      </c>
      <c r="D225" s="193" t="s">
        <v>166</v>
      </c>
      <c r="E225" s="194" t="s">
        <v>333</v>
      </c>
      <c r="F225" s="195" t="s">
        <v>334</v>
      </c>
      <c r="G225" s="196" t="s">
        <v>335</v>
      </c>
      <c r="H225" s="197">
        <v>35.4</v>
      </c>
      <c r="I225" s="198"/>
      <c r="J225" s="199">
        <f>ROUND(I225*H225,2)</f>
        <v>0</v>
      </c>
      <c r="K225" s="195" t="s">
        <v>170</v>
      </c>
      <c r="L225" s="41"/>
      <c r="M225" s="200" t="s">
        <v>1</v>
      </c>
      <c r="N225" s="201" t="s">
        <v>45</v>
      </c>
      <c r="O225" s="73"/>
      <c r="P225" s="202">
        <f>O225*H225</f>
        <v>0</v>
      </c>
      <c r="Q225" s="202">
        <v>0</v>
      </c>
      <c r="R225" s="202">
        <f>Q225*H225</f>
        <v>0</v>
      </c>
      <c r="S225" s="202">
        <v>3.7999999999999999E-2</v>
      </c>
      <c r="T225" s="203">
        <f>S225*H225</f>
        <v>1.3452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04" t="s">
        <v>171</v>
      </c>
      <c r="AT225" s="204" t="s">
        <v>166</v>
      </c>
      <c r="AU225" s="204" t="s">
        <v>90</v>
      </c>
      <c r="AY225" s="19" t="s">
        <v>164</v>
      </c>
      <c r="BE225" s="205">
        <f>IF(N225="základní",J225,0)</f>
        <v>0</v>
      </c>
      <c r="BF225" s="205">
        <f>IF(N225="snížená",J225,0)</f>
        <v>0</v>
      </c>
      <c r="BG225" s="205">
        <f>IF(N225="zákl. přenesená",J225,0)</f>
        <v>0</v>
      </c>
      <c r="BH225" s="205">
        <f>IF(N225="sníž. přenesená",J225,0)</f>
        <v>0</v>
      </c>
      <c r="BI225" s="205">
        <f>IF(N225="nulová",J225,0)</f>
        <v>0</v>
      </c>
      <c r="BJ225" s="19" t="s">
        <v>88</v>
      </c>
      <c r="BK225" s="205">
        <f>ROUND(I225*H225,2)</f>
        <v>0</v>
      </c>
      <c r="BL225" s="19" t="s">
        <v>171</v>
      </c>
      <c r="BM225" s="204" t="s">
        <v>336</v>
      </c>
    </row>
    <row r="226" spans="1:65" s="13" customFormat="1" ht="10.199999999999999">
      <c r="B226" s="206"/>
      <c r="C226" s="207"/>
      <c r="D226" s="208" t="s">
        <v>177</v>
      </c>
      <c r="E226" s="209" t="s">
        <v>1</v>
      </c>
      <c r="F226" s="210" t="s">
        <v>337</v>
      </c>
      <c r="G226" s="207"/>
      <c r="H226" s="211">
        <v>10.199999999999999</v>
      </c>
      <c r="I226" s="212"/>
      <c r="J226" s="207"/>
      <c r="K226" s="207"/>
      <c r="L226" s="213"/>
      <c r="M226" s="214"/>
      <c r="N226" s="215"/>
      <c r="O226" s="215"/>
      <c r="P226" s="215"/>
      <c r="Q226" s="215"/>
      <c r="R226" s="215"/>
      <c r="S226" s="215"/>
      <c r="T226" s="216"/>
      <c r="AT226" s="217" t="s">
        <v>177</v>
      </c>
      <c r="AU226" s="217" t="s">
        <v>90</v>
      </c>
      <c r="AV226" s="13" t="s">
        <v>90</v>
      </c>
      <c r="AW226" s="13" t="s">
        <v>36</v>
      </c>
      <c r="AX226" s="13" t="s">
        <v>80</v>
      </c>
      <c r="AY226" s="217" t="s">
        <v>164</v>
      </c>
    </row>
    <row r="227" spans="1:65" s="13" customFormat="1" ht="10.199999999999999">
      <c r="B227" s="206"/>
      <c r="C227" s="207"/>
      <c r="D227" s="208" t="s">
        <v>177</v>
      </c>
      <c r="E227" s="209" t="s">
        <v>1</v>
      </c>
      <c r="F227" s="210" t="s">
        <v>338</v>
      </c>
      <c r="G227" s="207"/>
      <c r="H227" s="211">
        <v>9</v>
      </c>
      <c r="I227" s="212"/>
      <c r="J227" s="207"/>
      <c r="K227" s="207"/>
      <c r="L227" s="213"/>
      <c r="M227" s="214"/>
      <c r="N227" s="215"/>
      <c r="O227" s="215"/>
      <c r="P227" s="215"/>
      <c r="Q227" s="215"/>
      <c r="R227" s="215"/>
      <c r="S227" s="215"/>
      <c r="T227" s="216"/>
      <c r="AT227" s="217" t="s">
        <v>177</v>
      </c>
      <c r="AU227" s="217" t="s">
        <v>90</v>
      </c>
      <c r="AV227" s="13" t="s">
        <v>90</v>
      </c>
      <c r="AW227" s="13" t="s">
        <v>36</v>
      </c>
      <c r="AX227" s="13" t="s">
        <v>80</v>
      </c>
      <c r="AY227" s="217" t="s">
        <v>164</v>
      </c>
    </row>
    <row r="228" spans="1:65" s="13" customFormat="1" ht="10.199999999999999">
      <c r="B228" s="206"/>
      <c r="C228" s="207"/>
      <c r="D228" s="208" t="s">
        <v>177</v>
      </c>
      <c r="E228" s="209" t="s">
        <v>1</v>
      </c>
      <c r="F228" s="210" t="s">
        <v>337</v>
      </c>
      <c r="G228" s="207"/>
      <c r="H228" s="211">
        <v>10.199999999999999</v>
      </c>
      <c r="I228" s="212"/>
      <c r="J228" s="207"/>
      <c r="K228" s="207"/>
      <c r="L228" s="213"/>
      <c r="M228" s="214"/>
      <c r="N228" s="215"/>
      <c r="O228" s="215"/>
      <c r="P228" s="215"/>
      <c r="Q228" s="215"/>
      <c r="R228" s="215"/>
      <c r="S228" s="215"/>
      <c r="T228" s="216"/>
      <c r="AT228" s="217" t="s">
        <v>177</v>
      </c>
      <c r="AU228" s="217" t="s">
        <v>90</v>
      </c>
      <c r="AV228" s="13" t="s">
        <v>90</v>
      </c>
      <c r="AW228" s="13" t="s">
        <v>36</v>
      </c>
      <c r="AX228" s="13" t="s">
        <v>80</v>
      </c>
      <c r="AY228" s="217" t="s">
        <v>164</v>
      </c>
    </row>
    <row r="229" spans="1:65" s="13" customFormat="1" ht="10.199999999999999">
      <c r="B229" s="206"/>
      <c r="C229" s="207"/>
      <c r="D229" s="208" t="s">
        <v>177</v>
      </c>
      <c r="E229" s="209" t="s">
        <v>1</v>
      </c>
      <c r="F229" s="210" t="s">
        <v>339</v>
      </c>
      <c r="G229" s="207"/>
      <c r="H229" s="211">
        <v>6</v>
      </c>
      <c r="I229" s="212"/>
      <c r="J229" s="207"/>
      <c r="K229" s="207"/>
      <c r="L229" s="213"/>
      <c r="M229" s="214"/>
      <c r="N229" s="215"/>
      <c r="O229" s="215"/>
      <c r="P229" s="215"/>
      <c r="Q229" s="215"/>
      <c r="R229" s="215"/>
      <c r="S229" s="215"/>
      <c r="T229" s="216"/>
      <c r="AT229" s="217" t="s">
        <v>177</v>
      </c>
      <c r="AU229" s="217" t="s">
        <v>90</v>
      </c>
      <c r="AV229" s="13" t="s">
        <v>90</v>
      </c>
      <c r="AW229" s="13" t="s">
        <v>36</v>
      </c>
      <c r="AX229" s="13" t="s">
        <v>80</v>
      </c>
      <c r="AY229" s="217" t="s">
        <v>164</v>
      </c>
    </row>
    <row r="230" spans="1:65" s="14" customFormat="1" ht="10.199999999999999">
      <c r="B230" s="232"/>
      <c r="C230" s="233"/>
      <c r="D230" s="208" t="s">
        <v>177</v>
      </c>
      <c r="E230" s="234" t="s">
        <v>1</v>
      </c>
      <c r="F230" s="235" t="s">
        <v>206</v>
      </c>
      <c r="G230" s="233"/>
      <c r="H230" s="236">
        <v>35.4</v>
      </c>
      <c r="I230" s="237"/>
      <c r="J230" s="233"/>
      <c r="K230" s="233"/>
      <c r="L230" s="238"/>
      <c r="M230" s="239"/>
      <c r="N230" s="240"/>
      <c r="O230" s="240"/>
      <c r="P230" s="240"/>
      <c r="Q230" s="240"/>
      <c r="R230" s="240"/>
      <c r="S230" s="240"/>
      <c r="T230" s="241"/>
      <c r="AT230" s="242" t="s">
        <v>177</v>
      </c>
      <c r="AU230" s="242" t="s">
        <v>90</v>
      </c>
      <c r="AV230" s="14" t="s">
        <v>171</v>
      </c>
      <c r="AW230" s="14" t="s">
        <v>36</v>
      </c>
      <c r="AX230" s="14" t="s">
        <v>88</v>
      </c>
      <c r="AY230" s="242" t="s">
        <v>164</v>
      </c>
    </row>
    <row r="231" spans="1:65" s="2" customFormat="1" ht="22.2" customHeight="1">
      <c r="A231" s="36"/>
      <c r="B231" s="37"/>
      <c r="C231" s="193" t="s">
        <v>340</v>
      </c>
      <c r="D231" s="193" t="s">
        <v>166</v>
      </c>
      <c r="E231" s="194" t="s">
        <v>341</v>
      </c>
      <c r="F231" s="195" t="s">
        <v>342</v>
      </c>
      <c r="G231" s="196" t="s">
        <v>335</v>
      </c>
      <c r="H231" s="197">
        <v>83.56</v>
      </c>
      <c r="I231" s="198"/>
      <c r="J231" s="199">
        <f>ROUND(I231*H231,2)</f>
        <v>0</v>
      </c>
      <c r="K231" s="195" t="s">
        <v>170</v>
      </c>
      <c r="L231" s="41"/>
      <c r="M231" s="200" t="s">
        <v>1</v>
      </c>
      <c r="N231" s="201" t="s">
        <v>45</v>
      </c>
      <c r="O231" s="73"/>
      <c r="P231" s="202">
        <f>O231*H231</f>
        <v>0</v>
      </c>
      <c r="Q231" s="202">
        <v>4.938E-2</v>
      </c>
      <c r="R231" s="202">
        <f>Q231*H231</f>
        <v>4.1261928000000001</v>
      </c>
      <c r="S231" s="202">
        <v>0</v>
      </c>
      <c r="T231" s="203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04" t="s">
        <v>171</v>
      </c>
      <c r="AT231" s="204" t="s">
        <v>166</v>
      </c>
      <c r="AU231" s="204" t="s">
        <v>90</v>
      </c>
      <c r="AY231" s="19" t="s">
        <v>164</v>
      </c>
      <c r="BE231" s="205">
        <f>IF(N231="základní",J231,0)</f>
        <v>0</v>
      </c>
      <c r="BF231" s="205">
        <f>IF(N231="snížená",J231,0)</f>
        <v>0</v>
      </c>
      <c r="BG231" s="205">
        <f>IF(N231="zákl. přenesená",J231,0)</f>
        <v>0</v>
      </c>
      <c r="BH231" s="205">
        <f>IF(N231="sníž. přenesená",J231,0)</f>
        <v>0</v>
      </c>
      <c r="BI231" s="205">
        <f>IF(N231="nulová",J231,0)</f>
        <v>0</v>
      </c>
      <c r="BJ231" s="19" t="s">
        <v>88</v>
      </c>
      <c r="BK231" s="205">
        <f>ROUND(I231*H231,2)</f>
        <v>0</v>
      </c>
      <c r="BL231" s="19" t="s">
        <v>171</v>
      </c>
      <c r="BM231" s="204" t="s">
        <v>343</v>
      </c>
    </row>
    <row r="232" spans="1:65" s="13" customFormat="1" ht="20.399999999999999">
      <c r="B232" s="206"/>
      <c r="C232" s="207"/>
      <c r="D232" s="208" t="s">
        <v>177</v>
      </c>
      <c r="E232" s="209" t="s">
        <v>1</v>
      </c>
      <c r="F232" s="210" t="s">
        <v>344</v>
      </c>
      <c r="G232" s="207"/>
      <c r="H232" s="211">
        <v>83.56</v>
      </c>
      <c r="I232" s="212"/>
      <c r="J232" s="207"/>
      <c r="K232" s="207"/>
      <c r="L232" s="213"/>
      <c r="M232" s="214"/>
      <c r="N232" s="215"/>
      <c r="O232" s="215"/>
      <c r="P232" s="215"/>
      <c r="Q232" s="215"/>
      <c r="R232" s="215"/>
      <c r="S232" s="215"/>
      <c r="T232" s="216"/>
      <c r="AT232" s="217" t="s">
        <v>177</v>
      </c>
      <c r="AU232" s="217" t="s">
        <v>90</v>
      </c>
      <c r="AV232" s="13" t="s">
        <v>90</v>
      </c>
      <c r="AW232" s="13" t="s">
        <v>36</v>
      </c>
      <c r="AX232" s="13" t="s">
        <v>88</v>
      </c>
      <c r="AY232" s="217" t="s">
        <v>164</v>
      </c>
    </row>
    <row r="233" spans="1:65" s="2" customFormat="1" ht="22.2" customHeight="1">
      <c r="A233" s="36"/>
      <c r="B233" s="37"/>
      <c r="C233" s="193" t="s">
        <v>345</v>
      </c>
      <c r="D233" s="193" t="s">
        <v>166</v>
      </c>
      <c r="E233" s="194" t="s">
        <v>346</v>
      </c>
      <c r="F233" s="195" t="s">
        <v>347</v>
      </c>
      <c r="G233" s="196" t="s">
        <v>335</v>
      </c>
      <c r="H233" s="197">
        <v>3.3</v>
      </c>
      <c r="I233" s="198"/>
      <c r="J233" s="199">
        <f>ROUND(I233*H233,2)</f>
        <v>0</v>
      </c>
      <c r="K233" s="195" t="s">
        <v>170</v>
      </c>
      <c r="L233" s="41"/>
      <c r="M233" s="200" t="s">
        <v>1</v>
      </c>
      <c r="N233" s="201" t="s">
        <v>45</v>
      </c>
      <c r="O233" s="73"/>
      <c r="P233" s="202">
        <f>O233*H233</f>
        <v>0</v>
      </c>
      <c r="Q233" s="202">
        <v>9.7000000000000005E-4</v>
      </c>
      <c r="R233" s="202">
        <f>Q233*H233</f>
        <v>3.2009999999999999E-3</v>
      </c>
      <c r="S233" s="202">
        <v>4.3E-3</v>
      </c>
      <c r="T233" s="203">
        <f>S233*H233</f>
        <v>1.4189999999999999E-2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04" t="s">
        <v>171</v>
      </c>
      <c r="AT233" s="204" t="s">
        <v>166</v>
      </c>
      <c r="AU233" s="204" t="s">
        <v>90</v>
      </c>
      <c r="AY233" s="19" t="s">
        <v>164</v>
      </c>
      <c r="BE233" s="205">
        <f>IF(N233="základní",J233,0)</f>
        <v>0</v>
      </c>
      <c r="BF233" s="205">
        <f>IF(N233="snížená",J233,0)</f>
        <v>0</v>
      </c>
      <c r="BG233" s="205">
        <f>IF(N233="zákl. přenesená",J233,0)</f>
        <v>0</v>
      </c>
      <c r="BH233" s="205">
        <f>IF(N233="sníž. přenesená",J233,0)</f>
        <v>0</v>
      </c>
      <c r="BI233" s="205">
        <f>IF(N233="nulová",J233,0)</f>
        <v>0</v>
      </c>
      <c r="BJ233" s="19" t="s">
        <v>88</v>
      </c>
      <c r="BK233" s="205">
        <f>ROUND(I233*H233,2)</f>
        <v>0</v>
      </c>
      <c r="BL233" s="19" t="s">
        <v>171</v>
      </c>
      <c r="BM233" s="204" t="s">
        <v>348</v>
      </c>
    </row>
    <row r="234" spans="1:65" s="13" customFormat="1" ht="10.199999999999999">
      <c r="B234" s="206"/>
      <c r="C234" s="207"/>
      <c r="D234" s="208" t="s">
        <v>177</v>
      </c>
      <c r="E234" s="209" t="s">
        <v>1</v>
      </c>
      <c r="F234" s="210" t="s">
        <v>349</v>
      </c>
      <c r="G234" s="207"/>
      <c r="H234" s="211">
        <v>0.9</v>
      </c>
      <c r="I234" s="212"/>
      <c r="J234" s="207"/>
      <c r="K234" s="207"/>
      <c r="L234" s="213"/>
      <c r="M234" s="214"/>
      <c r="N234" s="215"/>
      <c r="O234" s="215"/>
      <c r="P234" s="215"/>
      <c r="Q234" s="215"/>
      <c r="R234" s="215"/>
      <c r="S234" s="215"/>
      <c r="T234" s="216"/>
      <c r="AT234" s="217" t="s">
        <v>177</v>
      </c>
      <c r="AU234" s="217" t="s">
        <v>90</v>
      </c>
      <c r="AV234" s="13" t="s">
        <v>90</v>
      </c>
      <c r="AW234" s="13" t="s">
        <v>36</v>
      </c>
      <c r="AX234" s="13" t="s">
        <v>80</v>
      </c>
      <c r="AY234" s="217" t="s">
        <v>164</v>
      </c>
    </row>
    <row r="235" spans="1:65" s="13" customFormat="1" ht="10.199999999999999">
      <c r="B235" s="206"/>
      <c r="C235" s="207"/>
      <c r="D235" s="208" t="s">
        <v>177</v>
      </c>
      <c r="E235" s="209" t="s">
        <v>1</v>
      </c>
      <c r="F235" s="210" t="s">
        <v>350</v>
      </c>
      <c r="G235" s="207"/>
      <c r="H235" s="211">
        <v>2.4</v>
      </c>
      <c r="I235" s="212"/>
      <c r="J235" s="207"/>
      <c r="K235" s="207"/>
      <c r="L235" s="213"/>
      <c r="M235" s="214"/>
      <c r="N235" s="215"/>
      <c r="O235" s="215"/>
      <c r="P235" s="215"/>
      <c r="Q235" s="215"/>
      <c r="R235" s="215"/>
      <c r="S235" s="215"/>
      <c r="T235" s="216"/>
      <c r="AT235" s="217" t="s">
        <v>177</v>
      </c>
      <c r="AU235" s="217" t="s">
        <v>90</v>
      </c>
      <c r="AV235" s="13" t="s">
        <v>90</v>
      </c>
      <c r="AW235" s="13" t="s">
        <v>36</v>
      </c>
      <c r="AX235" s="13" t="s">
        <v>80</v>
      </c>
      <c r="AY235" s="217" t="s">
        <v>164</v>
      </c>
    </row>
    <row r="236" spans="1:65" s="14" customFormat="1" ht="10.199999999999999">
      <c r="B236" s="232"/>
      <c r="C236" s="233"/>
      <c r="D236" s="208" t="s">
        <v>177</v>
      </c>
      <c r="E236" s="234" t="s">
        <v>1</v>
      </c>
      <c r="F236" s="235" t="s">
        <v>206</v>
      </c>
      <c r="G236" s="233"/>
      <c r="H236" s="236">
        <v>3.3</v>
      </c>
      <c r="I236" s="237"/>
      <c r="J236" s="233"/>
      <c r="K236" s="233"/>
      <c r="L236" s="238"/>
      <c r="M236" s="239"/>
      <c r="N236" s="240"/>
      <c r="O236" s="240"/>
      <c r="P236" s="240"/>
      <c r="Q236" s="240"/>
      <c r="R236" s="240"/>
      <c r="S236" s="240"/>
      <c r="T236" s="241"/>
      <c r="AT236" s="242" t="s">
        <v>177</v>
      </c>
      <c r="AU236" s="242" t="s">
        <v>90</v>
      </c>
      <c r="AV236" s="14" t="s">
        <v>171</v>
      </c>
      <c r="AW236" s="14" t="s">
        <v>36</v>
      </c>
      <c r="AX236" s="14" t="s">
        <v>88</v>
      </c>
      <c r="AY236" s="242" t="s">
        <v>164</v>
      </c>
    </row>
    <row r="237" spans="1:65" s="2" customFormat="1" ht="22.2" customHeight="1">
      <c r="A237" s="36"/>
      <c r="B237" s="37"/>
      <c r="C237" s="193" t="s">
        <v>351</v>
      </c>
      <c r="D237" s="193" t="s">
        <v>166</v>
      </c>
      <c r="E237" s="194" t="s">
        <v>352</v>
      </c>
      <c r="F237" s="195" t="s">
        <v>353</v>
      </c>
      <c r="G237" s="196" t="s">
        <v>335</v>
      </c>
      <c r="H237" s="197">
        <v>54.411999999999999</v>
      </c>
      <c r="I237" s="198"/>
      <c r="J237" s="199">
        <f>ROUND(I237*H237,2)</f>
        <v>0</v>
      </c>
      <c r="K237" s="195" t="s">
        <v>170</v>
      </c>
      <c r="L237" s="41"/>
      <c r="M237" s="200" t="s">
        <v>1</v>
      </c>
      <c r="N237" s="201" t="s">
        <v>45</v>
      </c>
      <c r="O237" s="73"/>
      <c r="P237" s="202">
        <f>O237*H237</f>
        <v>0</v>
      </c>
      <c r="Q237" s="202">
        <v>8.0000000000000007E-5</v>
      </c>
      <c r="R237" s="202">
        <f>Q237*H237</f>
        <v>4.3529600000000003E-3</v>
      </c>
      <c r="S237" s="202">
        <v>0</v>
      </c>
      <c r="T237" s="203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04" t="s">
        <v>171</v>
      </c>
      <c r="AT237" s="204" t="s">
        <v>166</v>
      </c>
      <c r="AU237" s="204" t="s">
        <v>90</v>
      </c>
      <c r="AY237" s="19" t="s">
        <v>164</v>
      </c>
      <c r="BE237" s="205">
        <f>IF(N237="základní",J237,0)</f>
        <v>0</v>
      </c>
      <c r="BF237" s="205">
        <f>IF(N237="snížená",J237,0)</f>
        <v>0</v>
      </c>
      <c r="BG237" s="205">
        <f>IF(N237="zákl. přenesená",J237,0)</f>
        <v>0</v>
      </c>
      <c r="BH237" s="205">
        <f>IF(N237="sníž. přenesená",J237,0)</f>
        <v>0</v>
      </c>
      <c r="BI237" s="205">
        <f>IF(N237="nulová",J237,0)</f>
        <v>0</v>
      </c>
      <c r="BJ237" s="19" t="s">
        <v>88</v>
      </c>
      <c r="BK237" s="205">
        <f>ROUND(I237*H237,2)</f>
        <v>0</v>
      </c>
      <c r="BL237" s="19" t="s">
        <v>171</v>
      </c>
      <c r="BM237" s="204" t="s">
        <v>354</v>
      </c>
    </row>
    <row r="238" spans="1:65" s="13" customFormat="1" ht="10.199999999999999">
      <c r="B238" s="206"/>
      <c r="C238" s="207"/>
      <c r="D238" s="208" t="s">
        <v>177</v>
      </c>
      <c r="E238" s="209" t="s">
        <v>1</v>
      </c>
      <c r="F238" s="210" t="s">
        <v>355</v>
      </c>
      <c r="G238" s="207"/>
      <c r="H238" s="211">
        <v>5.16</v>
      </c>
      <c r="I238" s="212"/>
      <c r="J238" s="207"/>
      <c r="K238" s="207"/>
      <c r="L238" s="213"/>
      <c r="M238" s="214"/>
      <c r="N238" s="215"/>
      <c r="O238" s="215"/>
      <c r="P238" s="215"/>
      <c r="Q238" s="215"/>
      <c r="R238" s="215"/>
      <c r="S238" s="215"/>
      <c r="T238" s="216"/>
      <c r="AT238" s="217" t="s">
        <v>177</v>
      </c>
      <c r="AU238" s="217" t="s">
        <v>90</v>
      </c>
      <c r="AV238" s="13" t="s">
        <v>90</v>
      </c>
      <c r="AW238" s="13" t="s">
        <v>36</v>
      </c>
      <c r="AX238" s="13" t="s">
        <v>80</v>
      </c>
      <c r="AY238" s="217" t="s">
        <v>164</v>
      </c>
    </row>
    <row r="239" spans="1:65" s="13" customFormat="1" ht="20.399999999999999">
      <c r="B239" s="206"/>
      <c r="C239" s="207"/>
      <c r="D239" s="208" t="s">
        <v>177</v>
      </c>
      <c r="E239" s="209" t="s">
        <v>1</v>
      </c>
      <c r="F239" s="210" t="s">
        <v>356</v>
      </c>
      <c r="G239" s="207"/>
      <c r="H239" s="211">
        <v>5.6520000000000001</v>
      </c>
      <c r="I239" s="212"/>
      <c r="J239" s="207"/>
      <c r="K239" s="207"/>
      <c r="L239" s="213"/>
      <c r="M239" s="214"/>
      <c r="N239" s="215"/>
      <c r="O239" s="215"/>
      <c r="P239" s="215"/>
      <c r="Q239" s="215"/>
      <c r="R239" s="215"/>
      <c r="S239" s="215"/>
      <c r="T239" s="216"/>
      <c r="AT239" s="217" t="s">
        <v>177</v>
      </c>
      <c r="AU239" s="217" t="s">
        <v>90</v>
      </c>
      <c r="AV239" s="13" t="s">
        <v>90</v>
      </c>
      <c r="AW239" s="13" t="s">
        <v>36</v>
      </c>
      <c r="AX239" s="13" t="s">
        <v>80</v>
      </c>
      <c r="AY239" s="217" t="s">
        <v>164</v>
      </c>
    </row>
    <row r="240" spans="1:65" s="13" customFormat="1" ht="10.199999999999999">
      <c r="B240" s="206"/>
      <c r="C240" s="207"/>
      <c r="D240" s="208" t="s">
        <v>177</v>
      </c>
      <c r="E240" s="209" t="s">
        <v>1</v>
      </c>
      <c r="F240" s="210" t="s">
        <v>357</v>
      </c>
      <c r="G240" s="207"/>
      <c r="H240" s="211">
        <v>3.99</v>
      </c>
      <c r="I240" s="212"/>
      <c r="J240" s="207"/>
      <c r="K240" s="207"/>
      <c r="L240" s="213"/>
      <c r="M240" s="214"/>
      <c r="N240" s="215"/>
      <c r="O240" s="215"/>
      <c r="P240" s="215"/>
      <c r="Q240" s="215"/>
      <c r="R240" s="215"/>
      <c r="S240" s="215"/>
      <c r="T240" s="216"/>
      <c r="AT240" s="217" t="s">
        <v>177</v>
      </c>
      <c r="AU240" s="217" t="s">
        <v>90</v>
      </c>
      <c r="AV240" s="13" t="s">
        <v>90</v>
      </c>
      <c r="AW240" s="13" t="s">
        <v>36</v>
      </c>
      <c r="AX240" s="13" t="s">
        <v>80</v>
      </c>
      <c r="AY240" s="217" t="s">
        <v>164</v>
      </c>
    </row>
    <row r="241" spans="1:65" s="13" customFormat="1" ht="20.399999999999999">
      <c r="B241" s="206"/>
      <c r="C241" s="207"/>
      <c r="D241" s="208" t="s">
        <v>177</v>
      </c>
      <c r="E241" s="209" t="s">
        <v>1</v>
      </c>
      <c r="F241" s="210" t="s">
        <v>358</v>
      </c>
      <c r="G241" s="207"/>
      <c r="H241" s="211">
        <v>27.954999999999998</v>
      </c>
      <c r="I241" s="212"/>
      <c r="J241" s="207"/>
      <c r="K241" s="207"/>
      <c r="L241" s="213"/>
      <c r="M241" s="214"/>
      <c r="N241" s="215"/>
      <c r="O241" s="215"/>
      <c r="P241" s="215"/>
      <c r="Q241" s="215"/>
      <c r="R241" s="215"/>
      <c r="S241" s="215"/>
      <c r="T241" s="216"/>
      <c r="AT241" s="217" t="s">
        <v>177</v>
      </c>
      <c r="AU241" s="217" t="s">
        <v>90</v>
      </c>
      <c r="AV241" s="13" t="s">
        <v>90</v>
      </c>
      <c r="AW241" s="13" t="s">
        <v>36</v>
      </c>
      <c r="AX241" s="13" t="s">
        <v>80</v>
      </c>
      <c r="AY241" s="217" t="s">
        <v>164</v>
      </c>
    </row>
    <row r="242" spans="1:65" s="13" customFormat="1" ht="10.199999999999999">
      <c r="B242" s="206"/>
      <c r="C242" s="207"/>
      <c r="D242" s="208" t="s">
        <v>177</v>
      </c>
      <c r="E242" s="209" t="s">
        <v>1</v>
      </c>
      <c r="F242" s="210" t="s">
        <v>359</v>
      </c>
      <c r="G242" s="207"/>
      <c r="H242" s="211">
        <v>11.654999999999999</v>
      </c>
      <c r="I242" s="212"/>
      <c r="J242" s="207"/>
      <c r="K242" s="207"/>
      <c r="L242" s="213"/>
      <c r="M242" s="214"/>
      <c r="N242" s="215"/>
      <c r="O242" s="215"/>
      <c r="P242" s="215"/>
      <c r="Q242" s="215"/>
      <c r="R242" s="215"/>
      <c r="S242" s="215"/>
      <c r="T242" s="216"/>
      <c r="AT242" s="217" t="s">
        <v>177</v>
      </c>
      <c r="AU242" s="217" t="s">
        <v>90</v>
      </c>
      <c r="AV242" s="13" t="s">
        <v>90</v>
      </c>
      <c r="AW242" s="13" t="s">
        <v>36</v>
      </c>
      <c r="AX242" s="13" t="s">
        <v>80</v>
      </c>
      <c r="AY242" s="217" t="s">
        <v>164</v>
      </c>
    </row>
    <row r="243" spans="1:65" s="14" customFormat="1" ht="10.199999999999999">
      <c r="B243" s="232"/>
      <c r="C243" s="233"/>
      <c r="D243" s="208" t="s">
        <v>177</v>
      </c>
      <c r="E243" s="234" t="s">
        <v>1</v>
      </c>
      <c r="F243" s="235" t="s">
        <v>206</v>
      </c>
      <c r="G243" s="233"/>
      <c r="H243" s="236">
        <v>54.411999999999999</v>
      </c>
      <c r="I243" s="237"/>
      <c r="J243" s="233"/>
      <c r="K243" s="233"/>
      <c r="L243" s="238"/>
      <c r="M243" s="239"/>
      <c r="N243" s="240"/>
      <c r="O243" s="240"/>
      <c r="P243" s="240"/>
      <c r="Q243" s="240"/>
      <c r="R243" s="240"/>
      <c r="S243" s="240"/>
      <c r="T243" s="241"/>
      <c r="AT243" s="242" t="s">
        <v>177</v>
      </c>
      <c r="AU243" s="242" t="s">
        <v>90</v>
      </c>
      <c r="AV243" s="14" t="s">
        <v>171</v>
      </c>
      <c r="AW243" s="14" t="s">
        <v>36</v>
      </c>
      <c r="AX243" s="14" t="s">
        <v>88</v>
      </c>
      <c r="AY243" s="242" t="s">
        <v>164</v>
      </c>
    </row>
    <row r="244" spans="1:65" s="2" customFormat="1" ht="22.2" customHeight="1">
      <c r="A244" s="36"/>
      <c r="B244" s="37"/>
      <c r="C244" s="193" t="s">
        <v>360</v>
      </c>
      <c r="D244" s="193" t="s">
        <v>166</v>
      </c>
      <c r="E244" s="194" t="s">
        <v>361</v>
      </c>
      <c r="F244" s="195" t="s">
        <v>362</v>
      </c>
      <c r="G244" s="196" t="s">
        <v>335</v>
      </c>
      <c r="H244" s="197">
        <v>68.424999999999997</v>
      </c>
      <c r="I244" s="198"/>
      <c r="J244" s="199">
        <f>ROUND(I244*H244,2)</f>
        <v>0</v>
      </c>
      <c r="K244" s="195" t="s">
        <v>170</v>
      </c>
      <c r="L244" s="41"/>
      <c r="M244" s="200" t="s">
        <v>1</v>
      </c>
      <c r="N244" s="201" t="s">
        <v>45</v>
      </c>
      <c r="O244" s="73"/>
      <c r="P244" s="202">
        <f>O244*H244</f>
        <v>0</v>
      </c>
      <c r="Q244" s="202">
        <v>4.2000000000000002E-4</v>
      </c>
      <c r="R244" s="202">
        <f>Q244*H244</f>
        <v>2.87385E-2</v>
      </c>
      <c r="S244" s="202">
        <v>0</v>
      </c>
      <c r="T244" s="203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204" t="s">
        <v>171</v>
      </c>
      <c r="AT244" s="204" t="s">
        <v>166</v>
      </c>
      <c r="AU244" s="204" t="s">
        <v>90</v>
      </c>
      <c r="AY244" s="19" t="s">
        <v>164</v>
      </c>
      <c r="BE244" s="205">
        <f>IF(N244="základní",J244,0)</f>
        <v>0</v>
      </c>
      <c r="BF244" s="205">
        <f>IF(N244="snížená",J244,0)</f>
        <v>0</v>
      </c>
      <c r="BG244" s="205">
        <f>IF(N244="zákl. přenesená",J244,0)</f>
        <v>0</v>
      </c>
      <c r="BH244" s="205">
        <f>IF(N244="sníž. přenesená",J244,0)</f>
        <v>0</v>
      </c>
      <c r="BI244" s="205">
        <f>IF(N244="nulová",J244,0)</f>
        <v>0</v>
      </c>
      <c r="BJ244" s="19" t="s">
        <v>88</v>
      </c>
      <c r="BK244" s="205">
        <f>ROUND(I244*H244,2)</f>
        <v>0</v>
      </c>
      <c r="BL244" s="19" t="s">
        <v>171</v>
      </c>
      <c r="BM244" s="204" t="s">
        <v>363</v>
      </c>
    </row>
    <row r="245" spans="1:65" s="13" customFormat="1" ht="30.6">
      <c r="B245" s="206"/>
      <c r="C245" s="207"/>
      <c r="D245" s="208" t="s">
        <v>177</v>
      </c>
      <c r="E245" s="209" t="s">
        <v>1</v>
      </c>
      <c r="F245" s="210" t="s">
        <v>364</v>
      </c>
      <c r="G245" s="207"/>
      <c r="H245" s="211">
        <v>52.23</v>
      </c>
      <c r="I245" s="212"/>
      <c r="J245" s="207"/>
      <c r="K245" s="207"/>
      <c r="L245" s="213"/>
      <c r="M245" s="214"/>
      <c r="N245" s="215"/>
      <c r="O245" s="215"/>
      <c r="P245" s="215"/>
      <c r="Q245" s="215"/>
      <c r="R245" s="215"/>
      <c r="S245" s="215"/>
      <c r="T245" s="216"/>
      <c r="AT245" s="217" t="s">
        <v>177</v>
      </c>
      <c r="AU245" s="217" t="s">
        <v>90</v>
      </c>
      <c r="AV245" s="13" t="s">
        <v>90</v>
      </c>
      <c r="AW245" s="13" t="s">
        <v>36</v>
      </c>
      <c r="AX245" s="13" t="s">
        <v>80</v>
      </c>
      <c r="AY245" s="217" t="s">
        <v>164</v>
      </c>
    </row>
    <row r="246" spans="1:65" s="13" customFormat="1" ht="10.199999999999999">
      <c r="B246" s="206"/>
      <c r="C246" s="207"/>
      <c r="D246" s="208" t="s">
        <v>177</v>
      </c>
      <c r="E246" s="209" t="s">
        <v>1</v>
      </c>
      <c r="F246" s="210" t="s">
        <v>365</v>
      </c>
      <c r="G246" s="207"/>
      <c r="H246" s="211">
        <v>16.195</v>
      </c>
      <c r="I246" s="212"/>
      <c r="J246" s="207"/>
      <c r="K246" s="207"/>
      <c r="L246" s="213"/>
      <c r="M246" s="214"/>
      <c r="N246" s="215"/>
      <c r="O246" s="215"/>
      <c r="P246" s="215"/>
      <c r="Q246" s="215"/>
      <c r="R246" s="215"/>
      <c r="S246" s="215"/>
      <c r="T246" s="216"/>
      <c r="AT246" s="217" t="s">
        <v>177</v>
      </c>
      <c r="AU246" s="217" t="s">
        <v>90</v>
      </c>
      <c r="AV246" s="13" t="s">
        <v>90</v>
      </c>
      <c r="AW246" s="13" t="s">
        <v>36</v>
      </c>
      <c r="AX246" s="13" t="s">
        <v>80</v>
      </c>
      <c r="AY246" s="217" t="s">
        <v>164</v>
      </c>
    </row>
    <row r="247" spans="1:65" s="14" customFormat="1" ht="10.199999999999999">
      <c r="B247" s="232"/>
      <c r="C247" s="233"/>
      <c r="D247" s="208" t="s">
        <v>177</v>
      </c>
      <c r="E247" s="234" t="s">
        <v>1</v>
      </c>
      <c r="F247" s="235" t="s">
        <v>206</v>
      </c>
      <c r="G247" s="233"/>
      <c r="H247" s="236">
        <v>68.424999999999997</v>
      </c>
      <c r="I247" s="237"/>
      <c r="J247" s="233"/>
      <c r="K247" s="233"/>
      <c r="L247" s="238"/>
      <c r="M247" s="239"/>
      <c r="N247" s="240"/>
      <c r="O247" s="240"/>
      <c r="P247" s="240"/>
      <c r="Q247" s="240"/>
      <c r="R247" s="240"/>
      <c r="S247" s="240"/>
      <c r="T247" s="241"/>
      <c r="AT247" s="242" t="s">
        <v>177</v>
      </c>
      <c r="AU247" s="242" t="s">
        <v>90</v>
      </c>
      <c r="AV247" s="14" t="s">
        <v>171</v>
      </c>
      <c r="AW247" s="14" t="s">
        <v>36</v>
      </c>
      <c r="AX247" s="14" t="s">
        <v>88</v>
      </c>
      <c r="AY247" s="242" t="s">
        <v>164</v>
      </c>
    </row>
    <row r="248" spans="1:65" s="2" customFormat="1" ht="22.2" customHeight="1">
      <c r="A248" s="36"/>
      <c r="B248" s="37"/>
      <c r="C248" s="193" t="s">
        <v>366</v>
      </c>
      <c r="D248" s="193" t="s">
        <v>166</v>
      </c>
      <c r="E248" s="194" t="s">
        <v>367</v>
      </c>
      <c r="F248" s="195" t="s">
        <v>368</v>
      </c>
      <c r="G248" s="196" t="s">
        <v>335</v>
      </c>
      <c r="H248" s="197">
        <v>27.72</v>
      </c>
      <c r="I248" s="198"/>
      <c r="J248" s="199">
        <f>ROUND(I248*H248,2)</f>
        <v>0</v>
      </c>
      <c r="K248" s="195" t="s">
        <v>170</v>
      </c>
      <c r="L248" s="41"/>
      <c r="M248" s="200" t="s">
        <v>1</v>
      </c>
      <c r="N248" s="201" t="s">
        <v>45</v>
      </c>
      <c r="O248" s="73"/>
      <c r="P248" s="202">
        <f>O248*H248</f>
        <v>0</v>
      </c>
      <c r="Q248" s="202">
        <v>7.1000000000000002E-4</v>
      </c>
      <c r="R248" s="202">
        <f>Q248*H248</f>
        <v>1.9681199999999999E-2</v>
      </c>
      <c r="S248" s="202">
        <v>0</v>
      </c>
      <c r="T248" s="203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04" t="s">
        <v>171</v>
      </c>
      <c r="AT248" s="204" t="s">
        <v>166</v>
      </c>
      <c r="AU248" s="204" t="s">
        <v>90</v>
      </c>
      <c r="AY248" s="19" t="s">
        <v>164</v>
      </c>
      <c r="BE248" s="205">
        <f>IF(N248="základní",J248,0)</f>
        <v>0</v>
      </c>
      <c r="BF248" s="205">
        <f>IF(N248="snížená",J248,0)</f>
        <v>0</v>
      </c>
      <c r="BG248" s="205">
        <f>IF(N248="zákl. přenesená",J248,0)</f>
        <v>0</v>
      </c>
      <c r="BH248" s="205">
        <f>IF(N248="sníž. přenesená",J248,0)</f>
        <v>0</v>
      </c>
      <c r="BI248" s="205">
        <f>IF(N248="nulová",J248,0)</f>
        <v>0</v>
      </c>
      <c r="BJ248" s="19" t="s">
        <v>88</v>
      </c>
      <c r="BK248" s="205">
        <f>ROUND(I248*H248,2)</f>
        <v>0</v>
      </c>
      <c r="BL248" s="19" t="s">
        <v>171</v>
      </c>
      <c r="BM248" s="204" t="s">
        <v>369</v>
      </c>
    </row>
    <row r="249" spans="1:65" s="13" customFormat="1" ht="10.199999999999999">
      <c r="B249" s="206"/>
      <c r="C249" s="207"/>
      <c r="D249" s="208" t="s">
        <v>177</v>
      </c>
      <c r="E249" s="209" t="s">
        <v>1</v>
      </c>
      <c r="F249" s="210" t="s">
        <v>370</v>
      </c>
      <c r="G249" s="207"/>
      <c r="H249" s="211">
        <v>21.6</v>
      </c>
      <c r="I249" s="212"/>
      <c r="J249" s="207"/>
      <c r="K249" s="207"/>
      <c r="L249" s="213"/>
      <c r="M249" s="214"/>
      <c r="N249" s="215"/>
      <c r="O249" s="215"/>
      <c r="P249" s="215"/>
      <c r="Q249" s="215"/>
      <c r="R249" s="215"/>
      <c r="S249" s="215"/>
      <c r="T249" s="216"/>
      <c r="AT249" s="217" t="s">
        <v>177</v>
      </c>
      <c r="AU249" s="217" t="s">
        <v>90</v>
      </c>
      <c r="AV249" s="13" t="s">
        <v>90</v>
      </c>
      <c r="AW249" s="13" t="s">
        <v>36</v>
      </c>
      <c r="AX249" s="13" t="s">
        <v>80</v>
      </c>
      <c r="AY249" s="217" t="s">
        <v>164</v>
      </c>
    </row>
    <row r="250" spans="1:65" s="13" customFormat="1" ht="10.199999999999999">
      <c r="B250" s="206"/>
      <c r="C250" s="207"/>
      <c r="D250" s="208" t="s">
        <v>177</v>
      </c>
      <c r="E250" s="209" t="s">
        <v>1</v>
      </c>
      <c r="F250" s="210" t="s">
        <v>371</v>
      </c>
      <c r="G250" s="207"/>
      <c r="H250" s="211">
        <v>6.12</v>
      </c>
      <c r="I250" s="212"/>
      <c r="J250" s="207"/>
      <c r="K250" s="207"/>
      <c r="L250" s="213"/>
      <c r="M250" s="214"/>
      <c r="N250" s="215"/>
      <c r="O250" s="215"/>
      <c r="P250" s="215"/>
      <c r="Q250" s="215"/>
      <c r="R250" s="215"/>
      <c r="S250" s="215"/>
      <c r="T250" s="216"/>
      <c r="AT250" s="217" t="s">
        <v>177</v>
      </c>
      <c r="AU250" s="217" t="s">
        <v>90</v>
      </c>
      <c r="AV250" s="13" t="s">
        <v>90</v>
      </c>
      <c r="AW250" s="13" t="s">
        <v>36</v>
      </c>
      <c r="AX250" s="13" t="s">
        <v>80</v>
      </c>
      <c r="AY250" s="217" t="s">
        <v>164</v>
      </c>
    </row>
    <row r="251" spans="1:65" s="14" customFormat="1" ht="10.199999999999999">
      <c r="B251" s="232"/>
      <c r="C251" s="233"/>
      <c r="D251" s="208" t="s">
        <v>177</v>
      </c>
      <c r="E251" s="234" t="s">
        <v>1</v>
      </c>
      <c r="F251" s="235" t="s">
        <v>206</v>
      </c>
      <c r="G251" s="233"/>
      <c r="H251" s="236">
        <v>27.720000000000002</v>
      </c>
      <c r="I251" s="237"/>
      <c r="J251" s="233"/>
      <c r="K251" s="233"/>
      <c r="L251" s="238"/>
      <c r="M251" s="239"/>
      <c r="N251" s="240"/>
      <c r="O251" s="240"/>
      <c r="P251" s="240"/>
      <c r="Q251" s="240"/>
      <c r="R251" s="240"/>
      <c r="S251" s="240"/>
      <c r="T251" s="241"/>
      <c r="AT251" s="242" t="s">
        <v>177</v>
      </c>
      <c r="AU251" s="242" t="s">
        <v>90</v>
      </c>
      <c r="AV251" s="14" t="s">
        <v>171</v>
      </c>
      <c r="AW251" s="14" t="s">
        <v>36</v>
      </c>
      <c r="AX251" s="14" t="s">
        <v>88</v>
      </c>
      <c r="AY251" s="242" t="s">
        <v>164</v>
      </c>
    </row>
    <row r="252" spans="1:65" s="2" customFormat="1" ht="34.799999999999997" customHeight="1">
      <c r="A252" s="36"/>
      <c r="B252" s="37"/>
      <c r="C252" s="193" t="s">
        <v>372</v>
      </c>
      <c r="D252" s="193" t="s">
        <v>166</v>
      </c>
      <c r="E252" s="194" t="s">
        <v>373</v>
      </c>
      <c r="F252" s="195" t="s">
        <v>374</v>
      </c>
      <c r="G252" s="196" t="s">
        <v>169</v>
      </c>
      <c r="H252" s="197">
        <v>282.31</v>
      </c>
      <c r="I252" s="198"/>
      <c r="J252" s="199">
        <f>ROUND(I252*H252,2)</f>
        <v>0</v>
      </c>
      <c r="K252" s="195" t="s">
        <v>170</v>
      </c>
      <c r="L252" s="41"/>
      <c r="M252" s="200" t="s">
        <v>1</v>
      </c>
      <c r="N252" s="201" t="s">
        <v>45</v>
      </c>
      <c r="O252" s="73"/>
      <c r="P252" s="202">
        <f>O252*H252</f>
        <v>0</v>
      </c>
      <c r="Q252" s="202">
        <v>0</v>
      </c>
      <c r="R252" s="202">
        <f>Q252*H252</f>
        <v>0</v>
      </c>
      <c r="S252" s="202">
        <v>4.0000000000000001E-3</v>
      </c>
      <c r="T252" s="203">
        <f>S252*H252</f>
        <v>1.12924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204" t="s">
        <v>171</v>
      </c>
      <c r="AT252" s="204" t="s">
        <v>166</v>
      </c>
      <c r="AU252" s="204" t="s">
        <v>90</v>
      </c>
      <c r="AY252" s="19" t="s">
        <v>164</v>
      </c>
      <c r="BE252" s="205">
        <f>IF(N252="základní",J252,0)</f>
        <v>0</v>
      </c>
      <c r="BF252" s="205">
        <f>IF(N252="snížená",J252,0)</f>
        <v>0</v>
      </c>
      <c r="BG252" s="205">
        <f>IF(N252="zákl. přenesená",J252,0)</f>
        <v>0</v>
      </c>
      <c r="BH252" s="205">
        <f>IF(N252="sníž. přenesená",J252,0)</f>
        <v>0</v>
      </c>
      <c r="BI252" s="205">
        <f>IF(N252="nulová",J252,0)</f>
        <v>0</v>
      </c>
      <c r="BJ252" s="19" t="s">
        <v>88</v>
      </c>
      <c r="BK252" s="205">
        <f>ROUND(I252*H252,2)</f>
        <v>0</v>
      </c>
      <c r="BL252" s="19" t="s">
        <v>171</v>
      </c>
      <c r="BM252" s="204" t="s">
        <v>375</v>
      </c>
    </row>
    <row r="253" spans="1:65" s="13" customFormat="1" ht="10.199999999999999">
      <c r="B253" s="206"/>
      <c r="C253" s="207"/>
      <c r="D253" s="208" t="s">
        <v>177</v>
      </c>
      <c r="E253" s="209" t="s">
        <v>1</v>
      </c>
      <c r="F253" s="210" t="s">
        <v>376</v>
      </c>
      <c r="G253" s="207"/>
      <c r="H253" s="211">
        <v>63.472000000000001</v>
      </c>
      <c r="I253" s="212"/>
      <c r="J253" s="207"/>
      <c r="K253" s="207"/>
      <c r="L253" s="213"/>
      <c r="M253" s="214"/>
      <c r="N253" s="215"/>
      <c r="O253" s="215"/>
      <c r="P253" s="215"/>
      <c r="Q253" s="215"/>
      <c r="R253" s="215"/>
      <c r="S253" s="215"/>
      <c r="T253" s="216"/>
      <c r="AT253" s="217" t="s">
        <v>177</v>
      </c>
      <c r="AU253" s="217" t="s">
        <v>90</v>
      </c>
      <c r="AV253" s="13" t="s">
        <v>90</v>
      </c>
      <c r="AW253" s="13" t="s">
        <v>36</v>
      </c>
      <c r="AX253" s="13" t="s">
        <v>80</v>
      </c>
      <c r="AY253" s="217" t="s">
        <v>164</v>
      </c>
    </row>
    <row r="254" spans="1:65" s="13" customFormat="1" ht="10.199999999999999">
      <c r="B254" s="206"/>
      <c r="C254" s="207"/>
      <c r="D254" s="208" t="s">
        <v>177</v>
      </c>
      <c r="E254" s="209" t="s">
        <v>1</v>
      </c>
      <c r="F254" s="210" t="s">
        <v>377</v>
      </c>
      <c r="G254" s="207"/>
      <c r="H254" s="211">
        <v>297.02699999999999</v>
      </c>
      <c r="I254" s="212"/>
      <c r="J254" s="207"/>
      <c r="K254" s="207"/>
      <c r="L254" s="213"/>
      <c r="M254" s="214"/>
      <c r="N254" s="215"/>
      <c r="O254" s="215"/>
      <c r="P254" s="215"/>
      <c r="Q254" s="215"/>
      <c r="R254" s="215"/>
      <c r="S254" s="215"/>
      <c r="T254" s="216"/>
      <c r="AT254" s="217" t="s">
        <v>177</v>
      </c>
      <c r="AU254" s="217" t="s">
        <v>90</v>
      </c>
      <c r="AV254" s="13" t="s">
        <v>90</v>
      </c>
      <c r="AW254" s="13" t="s">
        <v>36</v>
      </c>
      <c r="AX254" s="13" t="s">
        <v>80</v>
      </c>
      <c r="AY254" s="217" t="s">
        <v>164</v>
      </c>
    </row>
    <row r="255" spans="1:65" s="13" customFormat="1" ht="20.399999999999999">
      <c r="B255" s="206"/>
      <c r="C255" s="207"/>
      <c r="D255" s="208" t="s">
        <v>177</v>
      </c>
      <c r="E255" s="209" t="s">
        <v>1</v>
      </c>
      <c r="F255" s="210" t="s">
        <v>378</v>
      </c>
      <c r="G255" s="207"/>
      <c r="H255" s="211">
        <v>-78.188999999999993</v>
      </c>
      <c r="I255" s="212"/>
      <c r="J255" s="207"/>
      <c r="K255" s="207"/>
      <c r="L255" s="213"/>
      <c r="M255" s="214"/>
      <c r="N255" s="215"/>
      <c r="O255" s="215"/>
      <c r="P255" s="215"/>
      <c r="Q255" s="215"/>
      <c r="R255" s="215"/>
      <c r="S255" s="215"/>
      <c r="T255" s="216"/>
      <c r="AT255" s="217" t="s">
        <v>177</v>
      </c>
      <c r="AU255" s="217" t="s">
        <v>90</v>
      </c>
      <c r="AV255" s="13" t="s">
        <v>90</v>
      </c>
      <c r="AW255" s="13" t="s">
        <v>36</v>
      </c>
      <c r="AX255" s="13" t="s">
        <v>80</v>
      </c>
      <c r="AY255" s="217" t="s">
        <v>164</v>
      </c>
    </row>
    <row r="256" spans="1:65" s="14" customFormat="1" ht="10.199999999999999">
      <c r="B256" s="232"/>
      <c r="C256" s="233"/>
      <c r="D256" s="208" t="s">
        <v>177</v>
      </c>
      <c r="E256" s="234" t="s">
        <v>1</v>
      </c>
      <c r="F256" s="235" t="s">
        <v>206</v>
      </c>
      <c r="G256" s="233"/>
      <c r="H256" s="236">
        <v>282.30999999999995</v>
      </c>
      <c r="I256" s="237"/>
      <c r="J256" s="233"/>
      <c r="K256" s="233"/>
      <c r="L256" s="238"/>
      <c r="M256" s="239"/>
      <c r="N256" s="240"/>
      <c r="O256" s="240"/>
      <c r="P256" s="240"/>
      <c r="Q256" s="240"/>
      <c r="R256" s="240"/>
      <c r="S256" s="240"/>
      <c r="T256" s="241"/>
      <c r="AT256" s="242" t="s">
        <v>177</v>
      </c>
      <c r="AU256" s="242" t="s">
        <v>90</v>
      </c>
      <c r="AV256" s="14" t="s">
        <v>171</v>
      </c>
      <c r="AW256" s="14" t="s">
        <v>36</v>
      </c>
      <c r="AX256" s="14" t="s">
        <v>88</v>
      </c>
      <c r="AY256" s="242" t="s">
        <v>164</v>
      </c>
    </row>
    <row r="257" spans="1:65" s="2" customFormat="1" ht="34.799999999999997" customHeight="1">
      <c r="A257" s="36"/>
      <c r="B257" s="37"/>
      <c r="C257" s="193" t="s">
        <v>379</v>
      </c>
      <c r="D257" s="193" t="s">
        <v>166</v>
      </c>
      <c r="E257" s="194" t="s">
        <v>380</v>
      </c>
      <c r="F257" s="195" t="s">
        <v>381</v>
      </c>
      <c r="G257" s="196" t="s">
        <v>169</v>
      </c>
      <c r="H257" s="197">
        <v>384.464</v>
      </c>
      <c r="I257" s="198"/>
      <c r="J257" s="199">
        <f>ROUND(I257*H257,2)</f>
        <v>0</v>
      </c>
      <c r="K257" s="195" t="s">
        <v>170</v>
      </c>
      <c r="L257" s="41"/>
      <c r="M257" s="200" t="s">
        <v>1</v>
      </c>
      <c r="N257" s="201" t="s">
        <v>45</v>
      </c>
      <c r="O257" s="73"/>
      <c r="P257" s="202">
        <f>O257*H257</f>
        <v>0</v>
      </c>
      <c r="Q257" s="202">
        <v>0</v>
      </c>
      <c r="R257" s="202">
        <f>Q257*H257</f>
        <v>0</v>
      </c>
      <c r="S257" s="202">
        <v>0.01</v>
      </c>
      <c r="T257" s="203">
        <f>S257*H257</f>
        <v>3.8446400000000001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204" t="s">
        <v>171</v>
      </c>
      <c r="AT257" s="204" t="s">
        <v>166</v>
      </c>
      <c r="AU257" s="204" t="s">
        <v>90</v>
      </c>
      <c r="AY257" s="19" t="s">
        <v>164</v>
      </c>
      <c r="BE257" s="205">
        <f>IF(N257="základní",J257,0)</f>
        <v>0</v>
      </c>
      <c r="BF257" s="205">
        <f>IF(N257="snížená",J257,0)</f>
        <v>0</v>
      </c>
      <c r="BG257" s="205">
        <f>IF(N257="zákl. přenesená",J257,0)</f>
        <v>0</v>
      </c>
      <c r="BH257" s="205">
        <f>IF(N257="sníž. přenesená",J257,0)</f>
        <v>0</v>
      </c>
      <c r="BI257" s="205">
        <f>IF(N257="nulová",J257,0)</f>
        <v>0</v>
      </c>
      <c r="BJ257" s="19" t="s">
        <v>88</v>
      </c>
      <c r="BK257" s="205">
        <f>ROUND(I257*H257,2)</f>
        <v>0</v>
      </c>
      <c r="BL257" s="19" t="s">
        <v>171</v>
      </c>
      <c r="BM257" s="204" t="s">
        <v>382</v>
      </c>
    </row>
    <row r="258" spans="1:65" s="13" customFormat="1" ht="20.399999999999999">
      <c r="B258" s="206"/>
      <c r="C258" s="207"/>
      <c r="D258" s="208" t="s">
        <v>177</v>
      </c>
      <c r="E258" s="209" t="s">
        <v>1</v>
      </c>
      <c r="F258" s="210" t="s">
        <v>383</v>
      </c>
      <c r="G258" s="207"/>
      <c r="H258" s="211">
        <v>195.346</v>
      </c>
      <c r="I258" s="212"/>
      <c r="J258" s="207"/>
      <c r="K258" s="207"/>
      <c r="L258" s="213"/>
      <c r="M258" s="214"/>
      <c r="N258" s="215"/>
      <c r="O258" s="215"/>
      <c r="P258" s="215"/>
      <c r="Q258" s="215"/>
      <c r="R258" s="215"/>
      <c r="S258" s="215"/>
      <c r="T258" s="216"/>
      <c r="AT258" s="217" t="s">
        <v>177</v>
      </c>
      <c r="AU258" s="217" t="s">
        <v>90</v>
      </c>
      <c r="AV258" s="13" t="s">
        <v>90</v>
      </c>
      <c r="AW258" s="13" t="s">
        <v>36</v>
      </c>
      <c r="AX258" s="13" t="s">
        <v>80</v>
      </c>
      <c r="AY258" s="217" t="s">
        <v>164</v>
      </c>
    </row>
    <row r="259" spans="1:65" s="13" customFormat="1" ht="20.399999999999999">
      <c r="B259" s="206"/>
      <c r="C259" s="207"/>
      <c r="D259" s="208" t="s">
        <v>177</v>
      </c>
      <c r="E259" s="209" t="s">
        <v>1</v>
      </c>
      <c r="F259" s="210" t="s">
        <v>384</v>
      </c>
      <c r="G259" s="207"/>
      <c r="H259" s="211">
        <v>116.113</v>
      </c>
      <c r="I259" s="212"/>
      <c r="J259" s="207"/>
      <c r="K259" s="207"/>
      <c r="L259" s="213"/>
      <c r="M259" s="214"/>
      <c r="N259" s="215"/>
      <c r="O259" s="215"/>
      <c r="P259" s="215"/>
      <c r="Q259" s="215"/>
      <c r="R259" s="215"/>
      <c r="S259" s="215"/>
      <c r="T259" s="216"/>
      <c r="AT259" s="217" t="s">
        <v>177</v>
      </c>
      <c r="AU259" s="217" t="s">
        <v>90</v>
      </c>
      <c r="AV259" s="13" t="s">
        <v>90</v>
      </c>
      <c r="AW259" s="13" t="s">
        <v>36</v>
      </c>
      <c r="AX259" s="13" t="s">
        <v>80</v>
      </c>
      <c r="AY259" s="217" t="s">
        <v>164</v>
      </c>
    </row>
    <row r="260" spans="1:65" s="13" customFormat="1" ht="10.199999999999999">
      <c r="B260" s="206"/>
      <c r="C260" s="207"/>
      <c r="D260" s="208" t="s">
        <v>177</v>
      </c>
      <c r="E260" s="209" t="s">
        <v>1</v>
      </c>
      <c r="F260" s="210" t="s">
        <v>385</v>
      </c>
      <c r="G260" s="207"/>
      <c r="H260" s="211">
        <v>73.004999999999995</v>
      </c>
      <c r="I260" s="212"/>
      <c r="J260" s="207"/>
      <c r="K260" s="207"/>
      <c r="L260" s="213"/>
      <c r="M260" s="214"/>
      <c r="N260" s="215"/>
      <c r="O260" s="215"/>
      <c r="P260" s="215"/>
      <c r="Q260" s="215"/>
      <c r="R260" s="215"/>
      <c r="S260" s="215"/>
      <c r="T260" s="216"/>
      <c r="AT260" s="217" t="s">
        <v>177</v>
      </c>
      <c r="AU260" s="217" t="s">
        <v>90</v>
      </c>
      <c r="AV260" s="13" t="s">
        <v>90</v>
      </c>
      <c r="AW260" s="13" t="s">
        <v>36</v>
      </c>
      <c r="AX260" s="13" t="s">
        <v>80</v>
      </c>
      <c r="AY260" s="217" t="s">
        <v>164</v>
      </c>
    </row>
    <row r="261" spans="1:65" s="14" customFormat="1" ht="10.199999999999999">
      <c r="B261" s="232"/>
      <c r="C261" s="233"/>
      <c r="D261" s="208" t="s">
        <v>177</v>
      </c>
      <c r="E261" s="234" t="s">
        <v>1</v>
      </c>
      <c r="F261" s="235" t="s">
        <v>206</v>
      </c>
      <c r="G261" s="233"/>
      <c r="H261" s="236">
        <v>384.464</v>
      </c>
      <c r="I261" s="237"/>
      <c r="J261" s="233"/>
      <c r="K261" s="233"/>
      <c r="L261" s="238"/>
      <c r="M261" s="239"/>
      <c r="N261" s="240"/>
      <c r="O261" s="240"/>
      <c r="P261" s="240"/>
      <c r="Q261" s="240"/>
      <c r="R261" s="240"/>
      <c r="S261" s="240"/>
      <c r="T261" s="241"/>
      <c r="AT261" s="242" t="s">
        <v>177</v>
      </c>
      <c r="AU261" s="242" t="s">
        <v>90</v>
      </c>
      <c r="AV261" s="14" t="s">
        <v>171</v>
      </c>
      <c r="AW261" s="14" t="s">
        <v>36</v>
      </c>
      <c r="AX261" s="14" t="s">
        <v>88</v>
      </c>
      <c r="AY261" s="242" t="s">
        <v>164</v>
      </c>
    </row>
    <row r="262" spans="1:65" s="2" customFormat="1" ht="34.799999999999997" customHeight="1">
      <c r="A262" s="36"/>
      <c r="B262" s="37"/>
      <c r="C262" s="193" t="s">
        <v>386</v>
      </c>
      <c r="D262" s="193" t="s">
        <v>166</v>
      </c>
      <c r="E262" s="194" t="s">
        <v>387</v>
      </c>
      <c r="F262" s="195" t="s">
        <v>388</v>
      </c>
      <c r="G262" s="196" t="s">
        <v>169</v>
      </c>
      <c r="H262" s="197">
        <v>185.13900000000001</v>
      </c>
      <c r="I262" s="198"/>
      <c r="J262" s="199">
        <f>ROUND(I262*H262,2)</f>
        <v>0</v>
      </c>
      <c r="K262" s="195" t="s">
        <v>170</v>
      </c>
      <c r="L262" s="41"/>
      <c r="M262" s="200" t="s">
        <v>1</v>
      </c>
      <c r="N262" s="201" t="s">
        <v>45</v>
      </c>
      <c r="O262" s="73"/>
      <c r="P262" s="202">
        <f>O262*H262</f>
        <v>0</v>
      </c>
      <c r="Q262" s="202">
        <v>0</v>
      </c>
      <c r="R262" s="202">
        <f>Q262*H262</f>
        <v>0</v>
      </c>
      <c r="S262" s="202">
        <v>0.02</v>
      </c>
      <c r="T262" s="203">
        <f>S262*H262</f>
        <v>3.7027800000000002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204" t="s">
        <v>171</v>
      </c>
      <c r="AT262" s="204" t="s">
        <v>166</v>
      </c>
      <c r="AU262" s="204" t="s">
        <v>90</v>
      </c>
      <c r="AY262" s="19" t="s">
        <v>164</v>
      </c>
      <c r="BE262" s="205">
        <f>IF(N262="základní",J262,0)</f>
        <v>0</v>
      </c>
      <c r="BF262" s="205">
        <f>IF(N262="snížená",J262,0)</f>
        <v>0</v>
      </c>
      <c r="BG262" s="205">
        <f>IF(N262="zákl. přenesená",J262,0)</f>
        <v>0</v>
      </c>
      <c r="BH262" s="205">
        <f>IF(N262="sníž. přenesená",J262,0)</f>
        <v>0</v>
      </c>
      <c r="BI262" s="205">
        <f>IF(N262="nulová",J262,0)</f>
        <v>0</v>
      </c>
      <c r="BJ262" s="19" t="s">
        <v>88</v>
      </c>
      <c r="BK262" s="205">
        <f>ROUND(I262*H262,2)</f>
        <v>0</v>
      </c>
      <c r="BL262" s="19" t="s">
        <v>171</v>
      </c>
      <c r="BM262" s="204" t="s">
        <v>389</v>
      </c>
    </row>
    <row r="263" spans="1:65" s="13" customFormat="1" ht="10.199999999999999">
      <c r="B263" s="206"/>
      <c r="C263" s="207"/>
      <c r="D263" s="208" t="s">
        <v>177</v>
      </c>
      <c r="E263" s="209" t="s">
        <v>1</v>
      </c>
      <c r="F263" s="210" t="s">
        <v>390</v>
      </c>
      <c r="G263" s="207"/>
      <c r="H263" s="211">
        <v>50.97</v>
      </c>
      <c r="I263" s="212"/>
      <c r="J263" s="207"/>
      <c r="K263" s="207"/>
      <c r="L263" s="213"/>
      <c r="M263" s="214"/>
      <c r="N263" s="215"/>
      <c r="O263" s="215"/>
      <c r="P263" s="215"/>
      <c r="Q263" s="215"/>
      <c r="R263" s="215"/>
      <c r="S263" s="215"/>
      <c r="T263" s="216"/>
      <c r="AT263" s="217" t="s">
        <v>177</v>
      </c>
      <c r="AU263" s="217" t="s">
        <v>90</v>
      </c>
      <c r="AV263" s="13" t="s">
        <v>90</v>
      </c>
      <c r="AW263" s="13" t="s">
        <v>36</v>
      </c>
      <c r="AX263" s="13" t="s">
        <v>80</v>
      </c>
      <c r="AY263" s="217" t="s">
        <v>164</v>
      </c>
    </row>
    <row r="264" spans="1:65" s="13" customFormat="1" ht="20.399999999999999">
      <c r="B264" s="206"/>
      <c r="C264" s="207"/>
      <c r="D264" s="208" t="s">
        <v>177</v>
      </c>
      <c r="E264" s="209" t="s">
        <v>1</v>
      </c>
      <c r="F264" s="210" t="s">
        <v>391</v>
      </c>
      <c r="G264" s="207"/>
      <c r="H264" s="211">
        <v>134.16900000000001</v>
      </c>
      <c r="I264" s="212"/>
      <c r="J264" s="207"/>
      <c r="K264" s="207"/>
      <c r="L264" s="213"/>
      <c r="M264" s="214"/>
      <c r="N264" s="215"/>
      <c r="O264" s="215"/>
      <c r="P264" s="215"/>
      <c r="Q264" s="215"/>
      <c r="R264" s="215"/>
      <c r="S264" s="215"/>
      <c r="T264" s="216"/>
      <c r="AT264" s="217" t="s">
        <v>177</v>
      </c>
      <c r="AU264" s="217" t="s">
        <v>90</v>
      </c>
      <c r="AV264" s="13" t="s">
        <v>90</v>
      </c>
      <c r="AW264" s="13" t="s">
        <v>36</v>
      </c>
      <c r="AX264" s="13" t="s">
        <v>80</v>
      </c>
      <c r="AY264" s="217" t="s">
        <v>164</v>
      </c>
    </row>
    <row r="265" spans="1:65" s="14" customFormat="1" ht="10.199999999999999">
      <c r="B265" s="232"/>
      <c r="C265" s="233"/>
      <c r="D265" s="208" t="s">
        <v>177</v>
      </c>
      <c r="E265" s="234" t="s">
        <v>1</v>
      </c>
      <c r="F265" s="235" t="s">
        <v>206</v>
      </c>
      <c r="G265" s="233"/>
      <c r="H265" s="236">
        <v>185.13900000000001</v>
      </c>
      <c r="I265" s="237"/>
      <c r="J265" s="233"/>
      <c r="K265" s="233"/>
      <c r="L265" s="238"/>
      <c r="M265" s="239"/>
      <c r="N265" s="240"/>
      <c r="O265" s="240"/>
      <c r="P265" s="240"/>
      <c r="Q265" s="240"/>
      <c r="R265" s="240"/>
      <c r="S265" s="240"/>
      <c r="T265" s="241"/>
      <c r="AT265" s="242" t="s">
        <v>177</v>
      </c>
      <c r="AU265" s="242" t="s">
        <v>90</v>
      </c>
      <c r="AV265" s="14" t="s">
        <v>171</v>
      </c>
      <c r="AW265" s="14" t="s">
        <v>36</v>
      </c>
      <c r="AX265" s="14" t="s">
        <v>88</v>
      </c>
      <c r="AY265" s="242" t="s">
        <v>164</v>
      </c>
    </row>
    <row r="266" spans="1:65" s="2" customFormat="1" ht="19.8" customHeight="1">
      <c r="A266" s="36"/>
      <c r="B266" s="37"/>
      <c r="C266" s="193" t="s">
        <v>392</v>
      </c>
      <c r="D266" s="193" t="s">
        <v>166</v>
      </c>
      <c r="E266" s="194" t="s">
        <v>393</v>
      </c>
      <c r="F266" s="195" t="s">
        <v>394</v>
      </c>
      <c r="G266" s="196" t="s">
        <v>169</v>
      </c>
      <c r="H266" s="197">
        <v>5.9</v>
      </c>
      <c r="I266" s="198"/>
      <c r="J266" s="199">
        <f>ROUND(I266*H266,2)</f>
        <v>0</v>
      </c>
      <c r="K266" s="195" t="s">
        <v>1</v>
      </c>
      <c r="L266" s="41"/>
      <c r="M266" s="200" t="s">
        <v>1</v>
      </c>
      <c r="N266" s="201" t="s">
        <v>45</v>
      </c>
      <c r="O266" s="73"/>
      <c r="P266" s="202">
        <f>O266*H266</f>
        <v>0</v>
      </c>
      <c r="Q266" s="202">
        <v>0</v>
      </c>
      <c r="R266" s="202">
        <f>Q266*H266</f>
        <v>0</v>
      </c>
      <c r="S266" s="202">
        <v>0.08</v>
      </c>
      <c r="T266" s="203">
        <f>S266*H266</f>
        <v>0.47200000000000003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204" t="s">
        <v>171</v>
      </c>
      <c r="AT266" s="204" t="s">
        <v>166</v>
      </c>
      <c r="AU266" s="204" t="s">
        <v>90</v>
      </c>
      <c r="AY266" s="19" t="s">
        <v>164</v>
      </c>
      <c r="BE266" s="205">
        <f>IF(N266="základní",J266,0)</f>
        <v>0</v>
      </c>
      <c r="BF266" s="205">
        <f>IF(N266="snížená",J266,0)</f>
        <v>0</v>
      </c>
      <c r="BG266" s="205">
        <f>IF(N266="zákl. přenesená",J266,0)</f>
        <v>0</v>
      </c>
      <c r="BH266" s="205">
        <f>IF(N266="sníž. přenesená",J266,0)</f>
        <v>0</v>
      </c>
      <c r="BI266" s="205">
        <f>IF(N266="nulová",J266,0)</f>
        <v>0</v>
      </c>
      <c r="BJ266" s="19" t="s">
        <v>88</v>
      </c>
      <c r="BK266" s="205">
        <f>ROUND(I266*H266,2)</f>
        <v>0</v>
      </c>
      <c r="BL266" s="19" t="s">
        <v>171</v>
      </c>
      <c r="BM266" s="204" t="s">
        <v>395</v>
      </c>
    </row>
    <row r="267" spans="1:65" s="13" customFormat="1" ht="20.399999999999999">
      <c r="B267" s="206"/>
      <c r="C267" s="207"/>
      <c r="D267" s="208" t="s">
        <v>177</v>
      </c>
      <c r="E267" s="209" t="s">
        <v>1</v>
      </c>
      <c r="F267" s="210" t="s">
        <v>396</v>
      </c>
      <c r="G267" s="207"/>
      <c r="H267" s="211">
        <v>2.3780000000000001</v>
      </c>
      <c r="I267" s="212"/>
      <c r="J267" s="207"/>
      <c r="K267" s="207"/>
      <c r="L267" s="213"/>
      <c r="M267" s="214"/>
      <c r="N267" s="215"/>
      <c r="O267" s="215"/>
      <c r="P267" s="215"/>
      <c r="Q267" s="215"/>
      <c r="R267" s="215"/>
      <c r="S267" s="215"/>
      <c r="T267" s="216"/>
      <c r="AT267" s="217" t="s">
        <v>177</v>
      </c>
      <c r="AU267" s="217" t="s">
        <v>90</v>
      </c>
      <c r="AV267" s="13" t="s">
        <v>90</v>
      </c>
      <c r="AW267" s="13" t="s">
        <v>36</v>
      </c>
      <c r="AX267" s="13" t="s">
        <v>80</v>
      </c>
      <c r="AY267" s="217" t="s">
        <v>164</v>
      </c>
    </row>
    <row r="268" spans="1:65" s="13" customFormat="1" ht="10.199999999999999">
      <c r="B268" s="206"/>
      <c r="C268" s="207"/>
      <c r="D268" s="208" t="s">
        <v>177</v>
      </c>
      <c r="E268" s="209" t="s">
        <v>1</v>
      </c>
      <c r="F268" s="210" t="s">
        <v>397</v>
      </c>
      <c r="G268" s="207"/>
      <c r="H268" s="211">
        <v>3.5219999999999998</v>
      </c>
      <c r="I268" s="212"/>
      <c r="J268" s="207"/>
      <c r="K268" s="207"/>
      <c r="L268" s="213"/>
      <c r="M268" s="214"/>
      <c r="N268" s="215"/>
      <c r="O268" s="215"/>
      <c r="P268" s="215"/>
      <c r="Q268" s="215"/>
      <c r="R268" s="215"/>
      <c r="S268" s="215"/>
      <c r="T268" s="216"/>
      <c r="AT268" s="217" t="s">
        <v>177</v>
      </c>
      <c r="AU268" s="217" t="s">
        <v>90</v>
      </c>
      <c r="AV268" s="13" t="s">
        <v>90</v>
      </c>
      <c r="AW268" s="13" t="s">
        <v>36</v>
      </c>
      <c r="AX268" s="13" t="s">
        <v>80</v>
      </c>
      <c r="AY268" s="217" t="s">
        <v>164</v>
      </c>
    </row>
    <row r="269" spans="1:65" s="14" customFormat="1" ht="10.199999999999999">
      <c r="B269" s="232"/>
      <c r="C269" s="233"/>
      <c r="D269" s="208" t="s">
        <v>177</v>
      </c>
      <c r="E269" s="234" t="s">
        <v>1</v>
      </c>
      <c r="F269" s="235" t="s">
        <v>206</v>
      </c>
      <c r="G269" s="233"/>
      <c r="H269" s="236">
        <v>5.9</v>
      </c>
      <c r="I269" s="237"/>
      <c r="J269" s="233"/>
      <c r="K269" s="233"/>
      <c r="L269" s="238"/>
      <c r="M269" s="239"/>
      <c r="N269" s="240"/>
      <c r="O269" s="240"/>
      <c r="P269" s="240"/>
      <c r="Q269" s="240"/>
      <c r="R269" s="240"/>
      <c r="S269" s="240"/>
      <c r="T269" s="241"/>
      <c r="AT269" s="242" t="s">
        <v>177</v>
      </c>
      <c r="AU269" s="242" t="s">
        <v>90</v>
      </c>
      <c r="AV269" s="14" t="s">
        <v>171</v>
      </c>
      <c r="AW269" s="14" t="s">
        <v>36</v>
      </c>
      <c r="AX269" s="14" t="s">
        <v>88</v>
      </c>
      <c r="AY269" s="242" t="s">
        <v>164</v>
      </c>
    </row>
    <row r="270" spans="1:65" s="2" customFormat="1" ht="30" customHeight="1">
      <c r="A270" s="36"/>
      <c r="B270" s="37"/>
      <c r="C270" s="193" t="s">
        <v>398</v>
      </c>
      <c r="D270" s="193" t="s">
        <v>166</v>
      </c>
      <c r="E270" s="194" t="s">
        <v>399</v>
      </c>
      <c r="F270" s="195" t="s">
        <v>400</v>
      </c>
      <c r="G270" s="196" t="s">
        <v>169</v>
      </c>
      <c r="H270" s="197">
        <v>349.04599999999999</v>
      </c>
      <c r="I270" s="198"/>
      <c r="J270" s="199">
        <f>ROUND(I270*H270,2)</f>
        <v>0</v>
      </c>
      <c r="K270" s="195" t="s">
        <v>170</v>
      </c>
      <c r="L270" s="41"/>
      <c r="M270" s="200" t="s">
        <v>1</v>
      </c>
      <c r="N270" s="201" t="s">
        <v>45</v>
      </c>
      <c r="O270" s="73"/>
      <c r="P270" s="202">
        <f>O270*H270</f>
        <v>0</v>
      </c>
      <c r="Q270" s="202">
        <v>0</v>
      </c>
      <c r="R270" s="202">
        <f>Q270*H270</f>
        <v>0</v>
      </c>
      <c r="S270" s="202">
        <v>4.0000000000000001E-3</v>
      </c>
      <c r="T270" s="203">
        <f>S270*H270</f>
        <v>1.3961840000000001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204" t="s">
        <v>171</v>
      </c>
      <c r="AT270" s="204" t="s">
        <v>166</v>
      </c>
      <c r="AU270" s="204" t="s">
        <v>90</v>
      </c>
      <c r="AY270" s="19" t="s">
        <v>164</v>
      </c>
      <c r="BE270" s="205">
        <f>IF(N270="základní",J270,0)</f>
        <v>0</v>
      </c>
      <c r="BF270" s="205">
        <f>IF(N270="snížená",J270,0)</f>
        <v>0</v>
      </c>
      <c r="BG270" s="205">
        <f>IF(N270="zákl. přenesená",J270,0)</f>
        <v>0</v>
      </c>
      <c r="BH270" s="205">
        <f>IF(N270="sníž. přenesená",J270,0)</f>
        <v>0</v>
      </c>
      <c r="BI270" s="205">
        <f>IF(N270="nulová",J270,0)</f>
        <v>0</v>
      </c>
      <c r="BJ270" s="19" t="s">
        <v>88</v>
      </c>
      <c r="BK270" s="205">
        <f>ROUND(I270*H270,2)</f>
        <v>0</v>
      </c>
      <c r="BL270" s="19" t="s">
        <v>171</v>
      </c>
      <c r="BM270" s="204" t="s">
        <v>401</v>
      </c>
    </row>
    <row r="271" spans="1:65" s="13" customFormat="1" ht="10.199999999999999">
      <c r="B271" s="206"/>
      <c r="C271" s="207"/>
      <c r="D271" s="208" t="s">
        <v>177</v>
      </c>
      <c r="E271" s="209" t="s">
        <v>1</v>
      </c>
      <c r="F271" s="210" t="s">
        <v>402</v>
      </c>
      <c r="G271" s="207"/>
      <c r="H271" s="211">
        <v>139.41800000000001</v>
      </c>
      <c r="I271" s="212"/>
      <c r="J271" s="207"/>
      <c r="K271" s="207"/>
      <c r="L271" s="213"/>
      <c r="M271" s="214"/>
      <c r="N271" s="215"/>
      <c r="O271" s="215"/>
      <c r="P271" s="215"/>
      <c r="Q271" s="215"/>
      <c r="R271" s="215"/>
      <c r="S271" s="215"/>
      <c r="T271" s="216"/>
      <c r="AT271" s="217" t="s">
        <v>177</v>
      </c>
      <c r="AU271" s="217" t="s">
        <v>90</v>
      </c>
      <c r="AV271" s="13" t="s">
        <v>90</v>
      </c>
      <c r="AW271" s="13" t="s">
        <v>36</v>
      </c>
      <c r="AX271" s="13" t="s">
        <v>80</v>
      </c>
      <c r="AY271" s="217" t="s">
        <v>164</v>
      </c>
    </row>
    <row r="272" spans="1:65" s="13" customFormat="1" ht="20.399999999999999">
      <c r="B272" s="206"/>
      <c r="C272" s="207"/>
      <c r="D272" s="208" t="s">
        <v>177</v>
      </c>
      <c r="E272" s="209" t="s">
        <v>1</v>
      </c>
      <c r="F272" s="210" t="s">
        <v>403</v>
      </c>
      <c r="G272" s="207"/>
      <c r="H272" s="211">
        <v>142.96899999999999</v>
      </c>
      <c r="I272" s="212"/>
      <c r="J272" s="207"/>
      <c r="K272" s="207"/>
      <c r="L272" s="213"/>
      <c r="M272" s="214"/>
      <c r="N272" s="215"/>
      <c r="O272" s="215"/>
      <c r="P272" s="215"/>
      <c r="Q272" s="215"/>
      <c r="R272" s="215"/>
      <c r="S272" s="215"/>
      <c r="T272" s="216"/>
      <c r="AT272" s="217" t="s">
        <v>177</v>
      </c>
      <c r="AU272" s="217" t="s">
        <v>90</v>
      </c>
      <c r="AV272" s="13" t="s">
        <v>90</v>
      </c>
      <c r="AW272" s="13" t="s">
        <v>36</v>
      </c>
      <c r="AX272" s="13" t="s">
        <v>80</v>
      </c>
      <c r="AY272" s="217" t="s">
        <v>164</v>
      </c>
    </row>
    <row r="273" spans="1:65" s="13" customFormat="1" ht="10.199999999999999">
      <c r="B273" s="206"/>
      <c r="C273" s="207"/>
      <c r="D273" s="208" t="s">
        <v>177</v>
      </c>
      <c r="E273" s="209" t="s">
        <v>1</v>
      </c>
      <c r="F273" s="210" t="s">
        <v>404</v>
      </c>
      <c r="G273" s="207"/>
      <c r="H273" s="211">
        <v>31.585999999999999</v>
      </c>
      <c r="I273" s="212"/>
      <c r="J273" s="207"/>
      <c r="K273" s="207"/>
      <c r="L273" s="213"/>
      <c r="M273" s="214"/>
      <c r="N273" s="215"/>
      <c r="O273" s="215"/>
      <c r="P273" s="215"/>
      <c r="Q273" s="215"/>
      <c r="R273" s="215"/>
      <c r="S273" s="215"/>
      <c r="T273" s="216"/>
      <c r="AT273" s="217" t="s">
        <v>177</v>
      </c>
      <c r="AU273" s="217" t="s">
        <v>90</v>
      </c>
      <c r="AV273" s="13" t="s">
        <v>90</v>
      </c>
      <c r="AW273" s="13" t="s">
        <v>36</v>
      </c>
      <c r="AX273" s="13" t="s">
        <v>80</v>
      </c>
      <c r="AY273" s="217" t="s">
        <v>164</v>
      </c>
    </row>
    <row r="274" spans="1:65" s="13" customFormat="1" ht="20.399999999999999">
      <c r="B274" s="206"/>
      <c r="C274" s="207"/>
      <c r="D274" s="208" t="s">
        <v>177</v>
      </c>
      <c r="E274" s="209" t="s">
        <v>1</v>
      </c>
      <c r="F274" s="210" t="s">
        <v>405</v>
      </c>
      <c r="G274" s="207"/>
      <c r="H274" s="211">
        <v>11.468999999999999</v>
      </c>
      <c r="I274" s="212"/>
      <c r="J274" s="207"/>
      <c r="K274" s="207"/>
      <c r="L274" s="213"/>
      <c r="M274" s="214"/>
      <c r="N274" s="215"/>
      <c r="O274" s="215"/>
      <c r="P274" s="215"/>
      <c r="Q274" s="215"/>
      <c r="R274" s="215"/>
      <c r="S274" s="215"/>
      <c r="T274" s="216"/>
      <c r="AT274" s="217" t="s">
        <v>177</v>
      </c>
      <c r="AU274" s="217" t="s">
        <v>90</v>
      </c>
      <c r="AV274" s="13" t="s">
        <v>90</v>
      </c>
      <c r="AW274" s="13" t="s">
        <v>36</v>
      </c>
      <c r="AX274" s="13" t="s">
        <v>80</v>
      </c>
      <c r="AY274" s="217" t="s">
        <v>164</v>
      </c>
    </row>
    <row r="275" spans="1:65" s="13" customFormat="1" ht="20.399999999999999">
      <c r="B275" s="206"/>
      <c r="C275" s="207"/>
      <c r="D275" s="208" t="s">
        <v>177</v>
      </c>
      <c r="E275" s="209" t="s">
        <v>1</v>
      </c>
      <c r="F275" s="210" t="s">
        <v>406</v>
      </c>
      <c r="G275" s="207"/>
      <c r="H275" s="211">
        <v>23.603999999999999</v>
      </c>
      <c r="I275" s="212"/>
      <c r="J275" s="207"/>
      <c r="K275" s="207"/>
      <c r="L275" s="213"/>
      <c r="M275" s="214"/>
      <c r="N275" s="215"/>
      <c r="O275" s="215"/>
      <c r="P275" s="215"/>
      <c r="Q275" s="215"/>
      <c r="R275" s="215"/>
      <c r="S275" s="215"/>
      <c r="T275" s="216"/>
      <c r="AT275" s="217" t="s">
        <v>177</v>
      </c>
      <c r="AU275" s="217" t="s">
        <v>90</v>
      </c>
      <c r="AV275" s="13" t="s">
        <v>90</v>
      </c>
      <c r="AW275" s="13" t="s">
        <v>36</v>
      </c>
      <c r="AX275" s="13" t="s">
        <v>80</v>
      </c>
      <c r="AY275" s="217" t="s">
        <v>164</v>
      </c>
    </row>
    <row r="276" spans="1:65" s="14" customFormat="1" ht="10.199999999999999">
      <c r="B276" s="232"/>
      <c r="C276" s="233"/>
      <c r="D276" s="208" t="s">
        <v>177</v>
      </c>
      <c r="E276" s="234" t="s">
        <v>1</v>
      </c>
      <c r="F276" s="235" t="s">
        <v>206</v>
      </c>
      <c r="G276" s="233"/>
      <c r="H276" s="236">
        <v>349.04599999999999</v>
      </c>
      <c r="I276" s="237"/>
      <c r="J276" s="233"/>
      <c r="K276" s="233"/>
      <c r="L276" s="238"/>
      <c r="M276" s="239"/>
      <c r="N276" s="240"/>
      <c r="O276" s="240"/>
      <c r="P276" s="240"/>
      <c r="Q276" s="240"/>
      <c r="R276" s="240"/>
      <c r="S276" s="240"/>
      <c r="T276" s="241"/>
      <c r="AT276" s="242" t="s">
        <v>177</v>
      </c>
      <c r="AU276" s="242" t="s">
        <v>90</v>
      </c>
      <c r="AV276" s="14" t="s">
        <v>171</v>
      </c>
      <c r="AW276" s="14" t="s">
        <v>36</v>
      </c>
      <c r="AX276" s="14" t="s">
        <v>88</v>
      </c>
      <c r="AY276" s="242" t="s">
        <v>164</v>
      </c>
    </row>
    <row r="277" spans="1:65" s="2" customFormat="1" ht="30" customHeight="1">
      <c r="A277" s="36"/>
      <c r="B277" s="37"/>
      <c r="C277" s="193" t="s">
        <v>407</v>
      </c>
      <c r="D277" s="193" t="s">
        <v>166</v>
      </c>
      <c r="E277" s="194" t="s">
        <v>408</v>
      </c>
      <c r="F277" s="195" t="s">
        <v>409</v>
      </c>
      <c r="G277" s="196" t="s">
        <v>169</v>
      </c>
      <c r="H277" s="197">
        <v>324.42399999999998</v>
      </c>
      <c r="I277" s="198"/>
      <c r="J277" s="199">
        <f>ROUND(I277*H277,2)</f>
        <v>0</v>
      </c>
      <c r="K277" s="195" t="s">
        <v>170</v>
      </c>
      <c r="L277" s="41"/>
      <c r="M277" s="200" t="s">
        <v>1</v>
      </c>
      <c r="N277" s="201" t="s">
        <v>45</v>
      </c>
      <c r="O277" s="73"/>
      <c r="P277" s="202">
        <f>O277*H277</f>
        <v>0</v>
      </c>
      <c r="Q277" s="202">
        <v>0</v>
      </c>
      <c r="R277" s="202">
        <f>Q277*H277</f>
        <v>0</v>
      </c>
      <c r="S277" s="202">
        <v>0.01</v>
      </c>
      <c r="T277" s="203">
        <f>S277*H277</f>
        <v>3.24424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204" t="s">
        <v>171</v>
      </c>
      <c r="AT277" s="204" t="s">
        <v>166</v>
      </c>
      <c r="AU277" s="204" t="s">
        <v>90</v>
      </c>
      <c r="AY277" s="19" t="s">
        <v>164</v>
      </c>
      <c r="BE277" s="205">
        <f>IF(N277="základní",J277,0)</f>
        <v>0</v>
      </c>
      <c r="BF277" s="205">
        <f>IF(N277="snížená",J277,0)</f>
        <v>0</v>
      </c>
      <c r="BG277" s="205">
        <f>IF(N277="zákl. přenesená",J277,0)</f>
        <v>0</v>
      </c>
      <c r="BH277" s="205">
        <f>IF(N277="sníž. přenesená",J277,0)</f>
        <v>0</v>
      </c>
      <c r="BI277" s="205">
        <f>IF(N277="nulová",J277,0)</f>
        <v>0</v>
      </c>
      <c r="BJ277" s="19" t="s">
        <v>88</v>
      </c>
      <c r="BK277" s="205">
        <f>ROUND(I277*H277,2)</f>
        <v>0</v>
      </c>
      <c r="BL277" s="19" t="s">
        <v>171</v>
      </c>
      <c r="BM277" s="204" t="s">
        <v>410</v>
      </c>
    </row>
    <row r="278" spans="1:65" s="13" customFormat="1" ht="20.399999999999999">
      <c r="B278" s="206"/>
      <c r="C278" s="207"/>
      <c r="D278" s="208" t="s">
        <v>177</v>
      </c>
      <c r="E278" s="209" t="s">
        <v>1</v>
      </c>
      <c r="F278" s="210" t="s">
        <v>411</v>
      </c>
      <c r="G278" s="207"/>
      <c r="H278" s="211">
        <v>53.524999999999999</v>
      </c>
      <c r="I278" s="212"/>
      <c r="J278" s="207"/>
      <c r="K278" s="207"/>
      <c r="L278" s="213"/>
      <c r="M278" s="214"/>
      <c r="N278" s="215"/>
      <c r="O278" s="215"/>
      <c r="P278" s="215"/>
      <c r="Q278" s="215"/>
      <c r="R278" s="215"/>
      <c r="S278" s="215"/>
      <c r="T278" s="216"/>
      <c r="AT278" s="217" t="s">
        <v>177</v>
      </c>
      <c r="AU278" s="217" t="s">
        <v>90</v>
      </c>
      <c r="AV278" s="13" t="s">
        <v>90</v>
      </c>
      <c r="AW278" s="13" t="s">
        <v>36</v>
      </c>
      <c r="AX278" s="13" t="s">
        <v>80</v>
      </c>
      <c r="AY278" s="217" t="s">
        <v>164</v>
      </c>
    </row>
    <row r="279" spans="1:65" s="13" customFormat="1" ht="10.199999999999999">
      <c r="B279" s="206"/>
      <c r="C279" s="207"/>
      <c r="D279" s="208" t="s">
        <v>177</v>
      </c>
      <c r="E279" s="209" t="s">
        <v>1</v>
      </c>
      <c r="F279" s="210" t="s">
        <v>412</v>
      </c>
      <c r="G279" s="207"/>
      <c r="H279" s="211">
        <v>86.858000000000004</v>
      </c>
      <c r="I279" s="212"/>
      <c r="J279" s="207"/>
      <c r="K279" s="207"/>
      <c r="L279" s="213"/>
      <c r="M279" s="214"/>
      <c r="N279" s="215"/>
      <c r="O279" s="215"/>
      <c r="P279" s="215"/>
      <c r="Q279" s="215"/>
      <c r="R279" s="215"/>
      <c r="S279" s="215"/>
      <c r="T279" s="216"/>
      <c r="AT279" s="217" t="s">
        <v>177</v>
      </c>
      <c r="AU279" s="217" t="s">
        <v>90</v>
      </c>
      <c r="AV279" s="13" t="s">
        <v>90</v>
      </c>
      <c r="AW279" s="13" t="s">
        <v>36</v>
      </c>
      <c r="AX279" s="13" t="s">
        <v>80</v>
      </c>
      <c r="AY279" s="217" t="s">
        <v>164</v>
      </c>
    </row>
    <row r="280" spans="1:65" s="13" customFormat="1" ht="10.199999999999999">
      <c r="B280" s="206"/>
      <c r="C280" s="207"/>
      <c r="D280" s="208" t="s">
        <v>177</v>
      </c>
      <c r="E280" s="209" t="s">
        <v>1</v>
      </c>
      <c r="F280" s="210" t="s">
        <v>413</v>
      </c>
      <c r="G280" s="207"/>
      <c r="H280" s="211">
        <v>79.628</v>
      </c>
      <c r="I280" s="212"/>
      <c r="J280" s="207"/>
      <c r="K280" s="207"/>
      <c r="L280" s="213"/>
      <c r="M280" s="214"/>
      <c r="N280" s="215"/>
      <c r="O280" s="215"/>
      <c r="P280" s="215"/>
      <c r="Q280" s="215"/>
      <c r="R280" s="215"/>
      <c r="S280" s="215"/>
      <c r="T280" s="216"/>
      <c r="AT280" s="217" t="s">
        <v>177</v>
      </c>
      <c r="AU280" s="217" t="s">
        <v>90</v>
      </c>
      <c r="AV280" s="13" t="s">
        <v>90</v>
      </c>
      <c r="AW280" s="13" t="s">
        <v>36</v>
      </c>
      <c r="AX280" s="13" t="s">
        <v>80</v>
      </c>
      <c r="AY280" s="217" t="s">
        <v>164</v>
      </c>
    </row>
    <row r="281" spans="1:65" s="13" customFormat="1" ht="30.6">
      <c r="B281" s="206"/>
      <c r="C281" s="207"/>
      <c r="D281" s="208" t="s">
        <v>177</v>
      </c>
      <c r="E281" s="209" t="s">
        <v>1</v>
      </c>
      <c r="F281" s="210" t="s">
        <v>414</v>
      </c>
      <c r="G281" s="207"/>
      <c r="H281" s="211">
        <v>36.087000000000003</v>
      </c>
      <c r="I281" s="212"/>
      <c r="J281" s="207"/>
      <c r="K281" s="207"/>
      <c r="L281" s="213"/>
      <c r="M281" s="214"/>
      <c r="N281" s="215"/>
      <c r="O281" s="215"/>
      <c r="P281" s="215"/>
      <c r="Q281" s="215"/>
      <c r="R281" s="215"/>
      <c r="S281" s="215"/>
      <c r="T281" s="216"/>
      <c r="AT281" s="217" t="s">
        <v>177</v>
      </c>
      <c r="AU281" s="217" t="s">
        <v>90</v>
      </c>
      <c r="AV281" s="13" t="s">
        <v>90</v>
      </c>
      <c r="AW281" s="13" t="s">
        <v>36</v>
      </c>
      <c r="AX281" s="13" t="s">
        <v>80</v>
      </c>
      <c r="AY281" s="217" t="s">
        <v>164</v>
      </c>
    </row>
    <row r="282" spans="1:65" s="13" customFormat="1" ht="20.399999999999999">
      <c r="B282" s="206"/>
      <c r="C282" s="207"/>
      <c r="D282" s="208" t="s">
        <v>177</v>
      </c>
      <c r="E282" s="209" t="s">
        <v>1</v>
      </c>
      <c r="F282" s="210" t="s">
        <v>415</v>
      </c>
      <c r="G282" s="207"/>
      <c r="H282" s="211">
        <v>46.692</v>
      </c>
      <c r="I282" s="212"/>
      <c r="J282" s="207"/>
      <c r="K282" s="207"/>
      <c r="L282" s="213"/>
      <c r="M282" s="214"/>
      <c r="N282" s="215"/>
      <c r="O282" s="215"/>
      <c r="P282" s="215"/>
      <c r="Q282" s="215"/>
      <c r="R282" s="215"/>
      <c r="S282" s="215"/>
      <c r="T282" s="216"/>
      <c r="AT282" s="217" t="s">
        <v>177</v>
      </c>
      <c r="AU282" s="217" t="s">
        <v>90</v>
      </c>
      <c r="AV282" s="13" t="s">
        <v>90</v>
      </c>
      <c r="AW282" s="13" t="s">
        <v>36</v>
      </c>
      <c r="AX282" s="13" t="s">
        <v>80</v>
      </c>
      <c r="AY282" s="217" t="s">
        <v>164</v>
      </c>
    </row>
    <row r="283" spans="1:65" s="13" customFormat="1" ht="10.199999999999999">
      <c r="B283" s="206"/>
      <c r="C283" s="207"/>
      <c r="D283" s="208" t="s">
        <v>177</v>
      </c>
      <c r="E283" s="209" t="s">
        <v>1</v>
      </c>
      <c r="F283" s="210" t="s">
        <v>416</v>
      </c>
      <c r="G283" s="207"/>
      <c r="H283" s="211">
        <v>21.634</v>
      </c>
      <c r="I283" s="212"/>
      <c r="J283" s="207"/>
      <c r="K283" s="207"/>
      <c r="L283" s="213"/>
      <c r="M283" s="214"/>
      <c r="N283" s="215"/>
      <c r="O283" s="215"/>
      <c r="P283" s="215"/>
      <c r="Q283" s="215"/>
      <c r="R283" s="215"/>
      <c r="S283" s="215"/>
      <c r="T283" s="216"/>
      <c r="AT283" s="217" t="s">
        <v>177</v>
      </c>
      <c r="AU283" s="217" t="s">
        <v>90</v>
      </c>
      <c r="AV283" s="13" t="s">
        <v>90</v>
      </c>
      <c r="AW283" s="13" t="s">
        <v>36</v>
      </c>
      <c r="AX283" s="13" t="s">
        <v>80</v>
      </c>
      <c r="AY283" s="217" t="s">
        <v>164</v>
      </c>
    </row>
    <row r="284" spans="1:65" s="14" customFormat="1" ht="10.199999999999999">
      <c r="B284" s="232"/>
      <c r="C284" s="233"/>
      <c r="D284" s="208" t="s">
        <v>177</v>
      </c>
      <c r="E284" s="234" t="s">
        <v>1</v>
      </c>
      <c r="F284" s="235" t="s">
        <v>206</v>
      </c>
      <c r="G284" s="233"/>
      <c r="H284" s="236">
        <v>324.42400000000004</v>
      </c>
      <c r="I284" s="237"/>
      <c r="J284" s="233"/>
      <c r="K284" s="233"/>
      <c r="L284" s="238"/>
      <c r="M284" s="239"/>
      <c r="N284" s="240"/>
      <c r="O284" s="240"/>
      <c r="P284" s="240"/>
      <c r="Q284" s="240"/>
      <c r="R284" s="240"/>
      <c r="S284" s="240"/>
      <c r="T284" s="241"/>
      <c r="AT284" s="242" t="s">
        <v>177</v>
      </c>
      <c r="AU284" s="242" t="s">
        <v>90</v>
      </c>
      <c r="AV284" s="14" t="s">
        <v>171</v>
      </c>
      <c r="AW284" s="14" t="s">
        <v>36</v>
      </c>
      <c r="AX284" s="14" t="s">
        <v>88</v>
      </c>
      <c r="AY284" s="242" t="s">
        <v>164</v>
      </c>
    </row>
    <row r="285" spans="1:65" s="2" customFormat="1" ht="30" customHeight="1">
      <c r="A285" s="36"/>
      <c r="B285" s="37"/>
      <c r="C285" s="193" t="s">
        <v>417</v>
      </c>
      <c r="D285" s="193" t="s">
        <v>166</v>
      </c>
      <c r="E285" s="194" t="s">
        <v>418</v>
      </c>
      <c r="F285" s="195" t="s">
        <v>419</v>
      </c>
      <c r="G285" s="196" t="s">
        <v>169</v>
      </c>
      <c r="H285" s="197">
        <v>381.17</v>
      </c>
      <c r="I285" s="198"/>
      <c r="J285" s="199">
        <f>ROUND(I285*H285,2)</f>
        <v>0</v>
      </c>
      <c r="K285" s="195" t="s">
        <v>170</v>
      </c>
      <c r="L285" s="41"/>
      <c r="M285" s="200" t="s">
        <v>1</v>
      </c>
      <c r="N285" s="201" t="s">
        <v>45</v>
      </c>
      <c r="O285" s="73"/>
      <c r="P285" s="202">
        <f>O285*H285</f>
        <v>0</v>
      </c>
      <c r="Q285" s="202">
        <v>0</v>
      </c>
      <c r="R285" s="202">
        <f>Q285*H285</f>
        <v>0</v>
      </c>
      <c r="S285" s="202">
        <v>0.02</v>
      </c>
      <c r="T285" s="203">
        <f>S285*H285</f>
        <v>7.6234000000000002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204" t="s">
        <v>171</v>
      </c>
      <c r="AT285" s="204" t="s">
        <v>166</v>
      </c>
      <c r="AU285" s="204" t="s">
        <v>90</v>
      </c>
      <c r="AY285" s="19" t="s">
        <v>164</v>
      </c>
      <c r="BE285" s="205">
        <f>IF(N285="základní",J285,0)</f>
        <v>0</v>
      </c>
      <c r="BF285" s="205">
        <f>IF(N285="snížená",J285,0)</f>
        <v>0</v>
      </c>
      <c r="BG285" s="205">
        <f>IF(N285="zákl. přenesená",J285,0)</f>
        <v>0</v>
      </c>
      <c r="BH285" s="205">
        <f>IF(N285="sníž. přenesená",J285,0)</f>
        <v>0</v>
      </c>
      <c r="BI285" s="205">
        <f>IF(N285="nulová",J285,0)</f>
        <v>0</v>
      </c>
      <c r="BJ285" s="19" t="s">
        <v>88</v>
      </c>
      <c r="BK285" s="205">
        <f>ROUND(I285*H285,2)</f>
        <v>0</v>
      </c>
      <c r="BL285" s="19" t="s">
        <v>171</v>
      </c>
      <c r="BM285" s="204" t="s">
        <v>420</v>
      </c>
    </row>
    <row r="286" spans="1:65" s="13" customFormat="1" ht="10.199999999999999">
      <c r="B286" s="206"/>
      <c r="C286" s="207"/>
      <c r="D286" s="208" t="s">
        <v>177</v>
      </c>
      <c r="E286" s="209" t="s">
        <v>1</v>
      </c>
      <c r="F286" s="210" t="s">
        <v>421</v>
      </c>
      <c r="G286" s="207"/>
      <c r="H286" s="211">
        <v>27.632999999999999</v>
      </c>
      <c r="I286" s="212"/>
      <c r="J286" s="207"/>
      <c r="K286" s="207"/>
      <c r="L286" s="213"/>
      <c r="M286" s="214"/>
      <c r="N286" s="215"/>
      <c r="O286" s="215"/>
      <c r="P286" s="215"/>
      <c r="Q286" s="215"/>
      <c r="R286" s="215"/>
      <c r="S286" s="215"/>
      <c r="T286" s="216"/>
      <c r="AT286" s="217" t="s">
        <v>177</v>
      </c>
      <c r="AU286" s="217" t="s">
        <v>90</v>
      </c>
      <c r="AV286" s="13" t="s">
        <v>90</v>
      </c>
      <c r="AW286" s="13" t="s">
        <v>36</v>
      </c>
      <c r="AX286" s="13" t="s">
        <v>80</v>
      </c>
      <c r="AY286" s="217" t="s">
        <v>164</v>
      </c>
    </row>
    <row r="287" spans="1:65" s="13" customFormat="1" ht="10.199999999999999">
      <c r="B287" s="206"/>
      <c r="C287" s="207"/>
      <c r="D287" s="208" t="s">
        <v>177</v>
      </c>
      <c r="E287" s="209" t="s">
        <v>1</v>
      </c>
      <c r="F287" s="210" t="s">
        <v>422</v>
      </c>
      <c r="G287" s="207"/>
      <c r="H287" s="211">
        <v>27.058</v>
      </c>
      <c r="I287" s="212"/>
      <c r="J287" s="207"/>
      <c r="K287" s="207"/>
      <c r="L287" s="213"/>
      <c r="M287" s="214"/>
      <c r="N287" s="215"/>
      <c r="O287" s="215"/>
      <c r="P287" s="215"/>
      <c r="Q287" s="215"/>
      <c r="R287" s="215"/>
      <c r="S287" s="215"/>
      <c r="T287" s="216"/>
      <c r="AT287" s="217" t="s">
        <v>177</v>
      </c>
      <c r="AU287" s="217" t="s">
        <v>90</v>
      </c>
      <c r="AV287" s="13" t="s">
        <v>90</v>
      </c>
      <c r="AW287" s="13" t="s">
        <v>36</v>
      </c>
      <c r="AX287" s="13" t="s">
        <v>80</v>
      </c>
      <c r="AY287" s="217" t="s">
        <v>164</v>
      </c>
    </row>
    <row r="288" spans="1:65" s="13" customFormat="1" ht="20.399999999999999">
      <c r="B288" s="206"/>
      <c r="C288" s="207"/>
      <c r="D288" s="208" t="s">
        <v>177</v>
      </c>
      <c r="E288" s="209" t="s">
        <v>1</v>
      </c>
      <c r="F288" s="210" t="s">
        <v>423</v>
      </c>
      <c r="G288" s="207"/>
      <c r="H288" s="211">
        <v>54.139000000000003</v>
      </c>
      <c r="I288" s="212"/>
      <c r="J288" s="207"/>
      <c r="K288" s="207"/>
      <c r="L288" s="213"/>
      <c r="M288" s="214"/>
      <c r="N288" s="215"/>
      <c r="O288" s="215"/>
      <c r="P288" s="215"/>
      <c r="Q288" s="215"/>
      <c r="R288" s="215"/>
      <c r="S288" s="215"/>
      <c r="T288" s="216"/>
      <c r="AT288" s="217" t="s">
        <v>177</v>
      </c>
      <c r="AU288" s="217" t="s">
        <v>90</v>
      </c>
      <c r="AV288" s="13" t="s">
        <v>90</v>
      </c>
      <c r="AW288" s="13" t="s">
        <v>36</v>
      </c>
      <c r="AX288" s="13" t="s">
        <v>80</v>
      </c>
      <c r="AY288" s="217" t="s">
        <v>164</v>
      </c>
    </row>
    <row r="289" spans="1:65" s="13" customFormat="1" ht="10.199999999999999">
      <c r="B289" s="206"/>
      <c r="C289" s="207"/>
      <c r="D289" s="208" t="s">
        <v>177</v>
      </c>
      <c r="E289" s="209" t="s">
        <v>1</v>
      </c>
      <c r="F289" s="210" t="s">
        <v>424</v>
      </c>
      <c r="G289" s="207"/>
      <c r="H289" s="211">
        <v>4.298</v>
      </c>
      <c r="I289" s="212"/>
      <c r="J289" s="207"/>
      <c r="K289" s="207"/>
      <c r="L289" s="213"/>
      <c r="M289" s="214"/>
      <c r="N289" s="215"/>
      <c r="O289" s="215"/>
      <c r="P289" s="215"/>
      <c r="Q289" s="215"/>
      <c r="R289" s="215"/>
      <c r="S289" s="215"/>
      <c r="T289" s="216"/>
      <c r="AT289" s="217" t="s">
        <v>177</v>
      </c>
      <c r="AU289" s="217" t="s">
        <v>90</v>
      </c>
      <c r="AV289" s="13" t="s">
        <v>90</v>
      </c>
      <c r="AW289" s="13" t="s">
        <v>36</v>
      </c>
      <c r="AX289" s="13" t="s">
        <v>80</v>
      </c>
      <c r="AY289" s="217" t="s">
        <v>164</v>
      </c>
    </row>
    <row r="290" spans="1:65" s="13" customFormat="1" ht="10.199999999999999">
      <c r="B290" s="206"/>
      <c r="C290" s="207"/>
      <c r="D290" s="208" t="s">
        <v>177</v>
      </c>
      <c r="E290" s="209" t="s">
        <v>1</v>
      </c>
      <c r="F290" s="210" t="s">
        <v>425</v>
      </c>
      <c r="G290" s="207"/>
      <c r="H290" s="211">
        <v>35.875</v>
      </c>
      <c r="I290" s="212"/>
      <c r="J290" s="207"/>
      <c r="K290" s="207"/>
      <c r="L290" s="213"/>
      <c r="M290" s="214"/>
      <c r="N290" s="215"/>
      <c r="O290" s="215"/>
      <c r="P290" s="215"/>
      <c r="Q290" s="215"/>
      <c r="R290" s="215"/>
      <c r="S290" s="215"/>
      <c r="T290" s="216"/>
      <c r="AT290" s="217" t="s">
        <v>177</v>
      </c>
      <c r="AU290" s="217" t="s">
        <v>90</v>
      </c>
      <c r="AV290" s="13" t="s">
        <v>90</v>
      </c>
      <c r="AW290" s="13" t="s">
        <v>36</v>
      </c>
      <c r="AX290" s="13" t="s">
        <v>80</v>
      </c>
      <c r="AY290" s="217" t="s">
        <v>164</v>
      </c>
    </row>
    <row r="291" spans="1:65" s="13" customFormat="1" ht="10.199999999999999">
      <c r="B291" s="206"/>
      <c r="C291" s="207"/>
      <c r="D291" s="208" t="s">
        <v>177</v>
      </c>
      <c r="E291" s="209" t="s">
        <v>1</v>
      </c>
      <c r="F291" s="210" t="s">
        <v>426</v>
      </c>
      <c r="G291" s="207"/>
      <c r="H291" s="211">
        <v>26.481999999999999</v>
      </c>
      <c r="I291" s="212"/>
      <c r="J291" s="207"/>
      <c r="K291" s="207"/>
      <c r="L291" s="213"/>
      <c r="M291" s="214"/>
      <c r="N291" s="215"/>
      <c r="O291" s="215"/>
      <c r="P291" s="215"/>
      <c r="Q291" s="215"/>
      <c r="R291" s="215"/>
      <c r="S291" s="215"/>
      <c r="T291" s="216"/>
      <c r="AT291" s="217" t="s">
        <v>177</v>
      </c>
      <c r="AU291" s="217" t="s">
        <v>90</v>
      </c>
      <c r="AV291" s="13" t="s">
        <v>90</v>
      </c>
      <c r="AW291" s="13" t="s">
        <v>36</v>
      </c>
      <c r="AX291" s="13" t="s">
        <v>80</v>
      </c>
      <c r="AY291" s="217" t="s">
        <v>164</v>
      </c>
    </row>
    <row r="292" spans="1:65" s="13" customFormat="1" ht="20.399999999999999">
      <c r="B292" s="206"/>
      <c r="C292" s="207"/>
      <c r="D292" s="208" t="s">
        <v>177</v>
      </c>
      <c r="E292" s="209" t="s">
        <v>1</v>
      </c>
      <c r="F292" s="210" t="s">
        <v>427</v>
      </c>
      <c r="G292" s="207"/>
      <c r="H292" s="211">
        <v>37.207999999999998</v>
      </c>
      <c r="I292" s="212"/>
      <c r="J292" s="207"/>
      <c r="K292" s="207"/>
      <c r="L292" s="213"/>
      <c r="M292" s="214"/>
      <c r="N292" s="215"/>
      <c r="O292" s="215"/>
      <c r="P292" s="215"/>
      <c r="Q292" s="215"/>
      <c r="R292" s="215"/>
      <c r="S292" s="215"/>
      <c r="T292" s="216"/>
      <c r="AT292" s="217" t="s">
        <v>177</v>
      </c>
      <c r="AU292" s="217" t="s">
        <v>90</v>
      </c>
      <c r="AV292" s="13" t="s">
        <v>90</v>
      </c>
      <c r="AW292" s="13" t="s">
        <v>36</v>
      </c>
      <c r="AX292" s="13" t="s">
        <v>80</v>
      </c>
      <c r="AY292" s="217" t="s">
        <v>164</v>
      </c>
    </row>
    <row r="293" spans="1:65" s="13" customFormat="1" ht="20.399999999999999">
      <c r="B293" s="206"/>
      <c r="C293" s="207"/>
      <c r="D293" s="208" t="s">
        <v>177</v>
      </c>
      <c r="E293" s="209" t="s">
        <v>1</v>
      </c>
      <c r="F293" s="210" t="s">
        <v>428</v>
      </c>
      <c r="G293" s="207"/>
      <c r="H293" s="211">
        <v>42.460999999999999</v>
      </c>
      <c r="I293" s="212"/>
      <c r="J293" s="207"/>
      <c r="K293" s="207"/>
      <c r="L293" s="213"/>
      <c r="M293" s="214"/>
      <c r="N293" s="215"/>
      <c r="O293" s="215"/>
      <c r="P293" s="215"/>
      <c r="Q293" s="215"/>
      <c r="R293" s="215"/>
      <c r="S293" s="215"/>
      <c r="T293" s="216"/>
      <c r="AT293" s="217" t="s">
        <v>177</v>
      </c>
      <c r="AU293" s="217" t="s">
        <v>90</v>
      </c>
      <c r="AV293" s="13" t="s">
        <v>90</v>
      </c>
      <c r="AW293" s="13" t="s">
        <v>36</v>
      </c>
      <c r="AX293" s="13" t="s">
        <v>80</v>
      </c>
      <c r="AY293" s="217" t="s">
        <v>164</v>
      </c>
    </row>
    <row r="294" spans="1:65" s="13" customFormat="1" ht="10.199999999999999">
      <c r="B294" s="206"/>
      <c r="C294" s="207"/>
      <c r="D294" s="208" t="s">
        <v>177</v>
      </c>
      <c r="E294" s="209" t="s">
        <v>1</v>
      </c>
      <c r="F294" s="210" t="s">
        <v>429</v>
      </c>
      <c r="G294" s="207"/>
      <c r="H294" s="211">
        <v>40.747</v>
      </c>
      <c r="I294" s="212"/>
      <c r="J294" s="207"/>
      <c r="K294" s="207"/>
      <c r="L294" s="213"/>
      <c r="M294" s="214"/>
      <c r="N294" s="215"/>
      <c r="O294" s="215"/>
      <c r="P294" s="215"/>
      <c r="Q294" s="215"/>
      <c r="R294" s="215"/>
      <c r="S294" s="215"/>
      <c r="T294" s="216"/>
      <c r="AT294" s="217" t="s">
        <v>177</v>
      </c>
      <c r="AU294" s="217" t="s">
        <v>90</v>
      </c>
      <c r="AV294" s="13" t="s">
        <v>90</v>
      </c>
      <c r="AW294" s="13" t="s">
        <v>36</v>
      </c>
      <c r="AX294" s="13" t="s">
        <v>80</v>
      </c>
      <c r="AY294" s="217" t="s">
        <v>164</v>
      </c>
    </row>
    <row r="295" spans="1:65" s="13" customFormat="1" ht="10.199999999999999">
      <c r="B295" s="206"/>
      <c r="C295" s="207"/>
      <c r="D295" s="208" t="s">
        <v>177</v>
      </c>
      <c r="E295" s="209" t="s">
        <v>1</v>
      </c>
      <c r="F295" s="210" t="s">
        <v>430</v>
      </c>
      <c r="G295" s="207"/>
      <c r="H295" s="211">
        <v>28.614999999999998</v>
      </c>
      <c r="I295" s="212"/>
      <c r="J295" s="207"/>
      <c r="K295" s="207"/>
      <c r="L295" s="213"/>
      <c r="M295" s="214"/>
      <c r="N295" s="215"/>
      <c r="O295" s="215"/>
      <c r="P295" s="215"/>
      <c r="Q295" s="215"/>
      <c r="R295" s="215"/>
      <c r="S295" s="215"/>
      <c r="T295" s="216"/>
      <c r="AT295" s="217" t="s">
        <v>177</v>
      </c>
      <c r="AU295" s="217" t="s">
        <v>90</v>
      </c>
      <c r="AV295" s="13" t="s">
        <v>90</v>
      </c>
      <c r="AW295" s="13" t="s">
        <v>36</v>
      </c>
      <c r="AX295" s="13" t="s">
        <v>80</v>
      </c>
      <c r="AY295" s="217" t="s">
        <v>164</v>
      </c>
    </row>
    <row r="296" spans="1:65" s="13" customFormat="1" ht="10.199999999999999">
      <c r="B296" s="206"/>
      <c r="C296" s="207"/>
      <c r="D296" s="208" t="s">
        <v>177</v>
      </c>
      <c r="E296" s="209" t="s">
        <v>1</v>
      </c>
      <c r="F296" s="210" t="s">
        <v>431</v>
      </c>
      <c r="G296" s="207"/>
      <c r="H296" s="211">
        <v>56.654000000000003</v>
      </c>
      <c r="I296" s="212"/>
      <c r="J296" s="207"/>
      <c r="K296" s="207"/>
      <c r="L296" s="213"/>
      <c r="M296" s="214"/>
      <c r="N296" s="215"/>
      <c r="O296" s="215"/>
      <c r="P296" s="215"/>
      <c r="Q296" s="215"/>
      <c r="R296" s="215"/>
      <c r="S296" s="215"/>
      <c r="T296" s="216"/>
      <c r="AT296" s="217" t="s">
        <v>177</v>
      </c>
      <c r="AU296" s="217" t="s">
        <v>90</v>
      </c>
      <c r="AV296" s="13" t="s">
        <v>90</v>
      </c>
      <c r="AW296" s="13" t="s">
        <v>36</v>
      </c>
      <c r="AX296" s="13" t="s">
        <v>80</v>
      </c>
      <c r="AY296" s="217" t="s">
        <v>164</v>
      </c>
    </row>
    <row r="297" spans="1:65" s="14" customFormat="1" ht="10.199999999999999">
      <c r="B297" s="232"/>
      <c r="C297" s="233"/>
      <c r="D297" s="208" t="s">
        <v>177</v>
      </c>
      <c r="E297" s="234" t="s">
        <v>1</v>
      </c>
      <c r="F297" s="235" t="s">
        <v>206</v>
      </c>
      <c r="G297" s="233"/>
      <c r="H297" s="236">
        <v>381.17</v>
      </c>
      <c r="I297" s="237"/>
      <c r="J297" s="233"/>
      <c r="K297" s="233"/>
      <c r="L297" s="238"/>
      <c r="M297" s="239"/>
      <c r="N297" s="240"/>
      <c r="O297" s="240"/>
      <c r="P297" s="240"/>
      <c r="Q297" s="240"/>
      <c r="R297" s="240"/>
      <c r="S297" s="240"/>
      <c r="T297" s="241"/>
      <c r="AT297" s="242" t="s">
        <v>177</v>
      </c>
      <c r="AU297" s="242" t="s">
        <v>90</v>
      </c>
      <c r="AV297" s="14" t="s">
        <v>171</v>
      </c>
      <c r="AW297" s="14" t="s">
        <v>36</v>
      </c>
      <c r="AX297" s="14" t="s">
        <v>88</v>
      </c>
      <c r="AY297" s="242" t="s">
        <v>164</v>
      </c>
    </row>
    <row r="298" spans="1:65" s="2" customFormat="1" ht="34.799999999999997" customHeight="1">
      <c r="A298" s="36"/>
      <c r="B298" s="37"/>
      <c r="C298" s="193" t="s">
        <v>432</v>
      </c>
      <c r="D298" s="193" t="s">
        <v>166</v>
      </c>
      <c r="E298" s="194" t="s">
        <v>433</v>
      </c>
      <c r="F298" s="195" t="s">
        <v>434</v>
      </c>
      <c r="G298" s="196" t="s">
        <v>169</v>
      </c>
      <c r="H298" s="197">
        <v>120.02</v>
      </c>
      <c r="I298" s="198"/>
      <c r="J298" s="199">
        <f>ROUND(I298*H298,2)</f>
        <v>0</v>
      </c>
      <c r="K298" s="195" t="s">
        <v>170</v>
      </c>
      <c r="L298" s="41"/>
      <c r="M298" s="200" t="s">
        <v>1</v>
      </c>
      <c r="N298" s="201" t="s">
        <v>45</v>
      </c>
      <c r="O298" s="73"/>
      <c r="P298" s="202">
        <f>O298*H298</f>
        <v>0</v>
      </c>
      <c r="Q298" s="202">
        <v>0</v>
      </c>
      <c r="R298" s="202">
        <f>Q298*H298</f>
        <v>0</v>
      </c>
      <c r="S298" s="202">
        <v>2.9000000000000001E-2</v>
      </c>
      <c r="T298" s="203">
        <f>S298*H298</f>
        <v>3.4805800000000002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204" t="s">
        <v>171</v>
      </c>
      <c r="AT298" s="204" t="s">
        <v>166</v>
      </c>
      <c r="AU298" s="204" t="s">
        <v>90</v>
      </c>
      <c r="AY298" s="19" t="s">
        <v>164</v>
      </c>
      <c r="BE298" s="205">
        <f>IF(N298="základní",J298,0)</f>
        <v>0</v>
      </c>
      <c r="BF298" s="205">
        <f>IF(N298="snížená",J298,0)</f>
        <v>0</v>
      </c>
      <c r="BG298" s="205">
        <f>IF(N298="zákl. přenesená",J298,0)</f>
        <v>0</v>
      </c>
      <c r="BH298" s="205">
        <f>IF(N298="sníž. přenesená",J298,0)</f>
        <v>0</v>
      </c>
      <c r="BI298" s="205">
        <f>IF(N298="nulová",J298,0)</f>
        <v>0</v>
      </c>
      <c r="BJ298" s="19" t="s">
        <v>88</v>
      </c>
      <c r="BK298" s="205">
        <f>ROUND(I298*H298,2)</f>
        <v>0</v>
      </c>
      <c r="BL298" s="19" t="s">
        <v>171</v>
      </c>
      <c r="BM298" s="204" t="s">
        <v>435</v>
      </c>
    </row>
    <row r="299" spans="1:65" s="2" customFormat="1" ht="34.799999999999997" customHeight="1">
      <c r="A299" s="36"/>
      <c r="B299" s="37"/>
      <c r="C299" s="193" t="s">
        <v>436</v>
      </c>
      <c r="D299" s="193" t="s">
        <v>166</v>
      </c>
      <c r="E299" s="194" t="s">
        <v>437</v>
      </c>
      <c r="F299" s="195" t="s">
        <v>438</v>
      </c>
      <c r="G299" s="196" t="s">
        <v>169</v>
      </c>
      <c r="H299" s="197">
        <v>149.864</v>
      </c>
      <c r="I299" s="198"/>
      <c r="J299" s="199">
        <f>ROUND(I299*H299,2)</f>
        <v>0</v>
      </c>
      <c r="K299" s="195" t="s">
        <v>170</v>
      </c>
      <c r="L299" s="41"/>
      <c r="M299" s="200" t="s">
        <v>1</v>
      </c>
      <c r="N299" s="201" t="s">
        <v>45</v>
      </c>
      <c r="O299" s="73"/>
      <c r="P299" s="202">
        <f>O299*H299</f>
        <v>0</v>
      </c>
      <c r="Q299" s="202">
        <v>0</v>
      </c>
      <c r="R299" s="202">
        <f>Q299*H299</f>
        <v>0</v>
      </c>
      <c r="S299" s="202">
        <v>5.8999999999999997E-2</v>
      </c>
      <c r="T299" s="203">
        <f>S299*H299</f>
        <v>8.8419759999999989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204" t="s">
        <v>270</v>
      </c>
      <c r="AT299" s="204" t="s">
        <v>166</v>
      </c>
      <c r="AU299" s="204" t="s">
        <v>90</v>
      </c>
      <c r="AY299" s="19" t="s">
        <v>164</v>
      </c>
      <c r="BE299" s="205">
        <f>IF(N299="základní",J299,0)</f>
        <v>0</v>
      </c>
      <c r="BF299" s="205">
        <f>IF(N299="snížená",J299,0)</f>
        <v>0</v>
      </c>
      <c r="BG299" s="205">
        <f>IF(N299="zákl. přenesená",J299,0)</f>
        <v>0</v>
      </c>
      <c r="BH299" s="205">
        <f>IF(N299="sníž. přenesená",J299,0)</f>
        <v>0</v>
      </c>
      <c r="BI299" s="205">
        <f>IF(N299="nulová",J299,0)</f>
        <v>0</v>
      </c>
      <c r="BJ299" s="19" t="s">
        <v>88</v>
      </c>
      <c r="BK299" s="205">
        <f>ROUND(I299*H299,2)</f>
        <v>0</v>
      </c>
      <c r="BL299" s="19" t="s">
        <v>270</v>
      </c>
      <c r="BM299" s="204" t="s">
        <v>439</v>
      </c>
    </row>
    <row r="300" spans="1:65" s="13" customFormat="1" ht="30.6">
      <c r="B300" s="206"/>
      <c r="C300" s="207"/>
      <c r="D300" s="208" t="s">
        <v>177</v>
      </c>
      <c r="E300" s="209" t="s">
        <v>1</v>
      </c>
      <c r="F300" s="210" t="s">
        <v>440</v>
      </c>
      <c r="G300" s="207"/>
      <c r="H300" s="211">
        <v>110.53700000000001</v>
      </c>
      <c r="I300" s="212"/>
      <c r="J300" s="207"/>
      <c r="K300" s="207"/>
      <c r="L300" s="213"/>
      <c r="M300" s="214"/>
      <c r="N300" s="215"/>
      <c r="O300" s="215"/>
      <c r="P300" s="215"/>
      <c r="Q300" s="215"/>
      <c r="R300" s="215"/>
      <c r="S300" s="215"/>
      <c r="T300" s="216"/>
      <c r="AT300" s="217" t="s">
        <v>177</v>
      </c>
      <c r="AU300" s="217" t="s">
        <v>90</v>
      </c>
      <c r="AV300" s="13" t="s">
        <v>90</v>
      </c>
      <c r="AW300" s="13" t="s">
        <v>36</v>
      </c>
      <c r="AX300" s="13" t="s">
        <v>80</v>
      </c>
      <c r="AY300" s="217" t="s">
        <v>164</v>
      </c>
    </row>
    <row r="301" spans="1:65" s="13" customFormat="1" ht="20.399999999999999">
      <c r="B301" s="206"/>
      <c r="C301" s="207"/>
      <c r="D301" s="208" t="s">
        <v>177</v>
      </c>
      <c r="E301" s="209" t="s">
        <v>1</v>
      </c>
      <c r="F301" s="210" t="s">
        <v>441</v>
      </c>
      <c r="G301" s="207"/>
      <c r="H301" s="211">
        <v>39.326999999999998</v>
      </c>
      <c r="I301" s="212"/>
      <c r="J301" s="207"/>
      <c r="K301" s="207"/>
      <c r="L301" s="213"/>
      <c r="M301" s="214"/>
      <c r="N301" s="215"/>
      <c r="O301" s="215"/>
      <c r="P301" s="215"/>
      <c r="Q301" s="215"/>
      <c r="R301" s="215"/>
      <c r="S301" s="215"/>
      <c r="T301" s="216"/>
      <c r="AT301" s="217" t="s">
        <v>177</v>
      </c>
      <c r="AU301" s="217" t="s">
        <v>90</v>
      </c>
      <c r="AV301" s="13" t="s">
        <v>90</v>
      </c>
      <c r="AW301" s="13" t="s">
        <v>36</v>
      </c>
      <c r="AX301" s="13" t="s">
        <v>80</v>
      </c>
      <c r="AY301" s="217" t="s">
        <v>164</v>
      </c>
    </row>
    <row r="302" spans="1:65" s="14" customFormat="1" ht="10.199999999999999">
      <c r="B302" s="232"/>
      <c r="C302" s="233"/>
      <c r="D302" s="208" t="s">
        <v>177</v>
      </c>
      <c r="E302" s="234" t="s">
        <v>1</v>
      </c>
      <c r="F302" s="235" t="s">
        <v>206</v>
      </c>
      <c r="G302" s="233"/>
      <c r="H302" s="236">
        <v>149.864</v>
      </c>
      <c r="I302" s="237"/>
      <c r="J302" s="233"/>
      <c r="K302" s="233"/>
      <c r="L302" s="238"/>
      <c r="M302" s="239"/>
      <c r="N302" s="240"/>
      <c r="O302" s="240"/>
      <c r="P302" s="240"/>
      <c r="Q302" s="240"/>
      <c r="R302" s="240"/>
      <c r="S302" s="240"/>
      <c r="T302" s="241"/>
      <c r="AT302" s="242" t="s">
        <v>177</v>
      </c>
      <c r="AU302" s="242" t="s">
        <v>90</v>
      </c>
      <c r="AV302" s="14" t="s">
        <v>171</v>
      </c>
      <c r="AW302" s="14" t="s">
        <v>36</v>
      </c>
      <c r="AX302" s="14" t="s">
        <v>88</v>
      </c>
      <c r="AY302" s="242" t="s">
        <v>164</v>
      </c>
    </row>
    <row r="303" spans="1:65" s="2" customFormat="1" ht="34.799999999999997" customHeight="1">
      <c r="A303" s="36"/>
      <c r="B303" s="37"/>
      <c r="C303" s="193" t="s">
        <v>442</v>
      </c>
      <c r="D303" s="193" t="s">
        <v>166</v>
      </c>
      <c r="E303" s="194" t="s">
        <v>443</v>
      </c>
      <c r="F303" s="195" t="s">
        <v>444</v>
      </c>
      <c r="G303" s="196" t="s">
        <v>175</v>
      </c>
      <c r="H303" s="197">
        <v>2968</v>
      </c>
      <c r="I303" s="198"/>
      <c r="J303" s="199">
        <f>ROUND(I303*H303,2)</f>
        <v>0</v>
      </c>
      <c r="K303" s="195" t="s">
        <v>1</v>
      </c>
      <c r="L303" s="41"/>
      <c r="M303" s="200" t="s">
        <v>1</v>
      </c>
      <c r="N303" s="201" t="s">
        <v>45</v>
      </c>
      <c r="O303" s="73"/>
      <c r="P303" s="202">
        <f>O303*H303</f>
        <v>0</v>
      </c>
      <c r="Q303" s="202">
        <v>0.02</v>
      </c>
      <c r="R303" s="202">
        <f>Q303*H303</f>
        <v>59.36</v>
      </c>
      <c r="S303" s="202">
        <v>0.02</v>
      </c>
      <c r="T303" s="203">
        <f>S303*H303</f>
        <v>59.36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204" t="s">
        <v>171</v>
      </c>
      <c r="AT303" s="204" t="s">
        <v>166</v>
      </c>
      <c r="AU303" s="204" t="s">
        <v>90</v>
      </c>
      <c r="AY303" s="19" t="s">
        <v>164</v>
      </c>
      <c r="BE303" s="205">
        <f>IF(N303="základní",J303,0)</f>
        <v>0</v>
      </c>
      <c r="BF303" s="205">
        <f>IF(N303="snížená",J303,0)</f>
        <v>0</v>
      </c>
      <c r="BG303" s="205">
        <f>IF(N303="zákl. přenesená",J303,0)</f>
        <v>0</v>
      </c>
      <c r="BH303" s="205">
        <f>IF(N303="sníž. přenesená",J303,0)</f>
        <v>0</v>
      </c>
      <c r="BI303" s="205">
        <f>IF(N303="nulová",J303,0)</f>
        <v>0</v>
      </c>
      <c r="BJ303" s="19" t="s">
        <v>88</v>
      </c>
      <c r="BK303" s="205">
        <f>ROUND(I303*H303,2)</f>
        <v>0</v>
      </c>
      <c r="BL303" s="19" t="s">
        <v>171</v>
      </c>
      <c r="BM303" s="204" t="s">
        <v>445</v>
      </c>
    </row>
    <row r="304" spans="1:65" s="13" customFormat="1" ht="10.199999999999999">
      <c r="B304" s="206"/>
      <c r="C304" s="207"/>
      <c r="D304" s="208" t="s">
        <v>177</v>
      </c>
      <c r="E304" s="209" t="s">
        <v>1</v>
      </c>
      <c r="F304" s="210" t="s">
        <v>446</v>
      </c>
      <c r="G304" s="207"/>
      <c r="H304" s="211">
        <v>2968</v>
      </c>
      <c r="I304" s="212"/>
      <c r="J304" s="207"/>
      <c r="K304" s="207"/>
      <c r="L304" s="213"/>
      <c r="M304" s="214"/>
      <c r="N304" s="215"/>
      <c r="O304" s="215"/>
      <c r="P304" s="215"/>
      <c r="Q304" s="215"/>
      <c r="R304" s="215"/>
      <c r="S304" s="215"/>
      <c r="T304" s="216"/>
      <c r="AT304" s="217" t="s">
        <v>177</v>
      </c>
      <c r="AU304" s="217" t="s">
        <v>90</v>
      </c>
      <c r="AV304" s="13" t="s">
        <v>90</v>
      </c>
      <c r="AW304" s="13" t="s">
        <v>36</v>
      </c>
      <c r="AX304" s="13" t="s">
        <v>88</v>
      </c>
      <c r="AY304" s="217" t="s">
        <v>164</v>
      </c>
    </row>
    <row r="305" spans="1:65" s="2" customFormat="1" ht="14.4" customHeight="1">
      <c r="A305" s="36"/>
      <c r="B305" s="37"/>
      <c r="C305" s="193" t="s">
        <v>447</v>
      </c>
      <c r="D305" s="193" t="s">
        <v>166</v>
      </c>
      <c r="E305" s="194" t="s">
        <v>448</v>
      </c>
      <c r="F305" s="195" t="s">
        <v>449</v>
      </c>
      <c r="G305" s="196" t="s">
        <v>175</v>
      </c>
      <c r="H305" s="197">
        <v>2968</v>
      </c>
      <c r="I305" s="198"/>
      <c r="J305" s="199">
        <f>ROUND(I305*H305,2)</f>
        <v>0</v>
      </c>
      <c r="K305" s="195" t="s">
        <v>1</v>
      </c>
      <c r="L305" s="41"/>
      <c r="M305" s="200" t="s">
        <v>1</v>
      </c>
      <c r="N305" s="201" t="s">
        <v>45</v>
      </c>
      <c r="O305" s="73"/>
      <c r="P305" s="202">
        <f>O305*H305</f>
        <v>0</v>
      </c>
      <c r="Q305" s="202">
        <v>5.0000000000000001E-3</v>
      </c>
      <c r="R305" s="202">
        <f>Q305*H305</f>
        <v>14.84</v>
      </c>
      <c r="S305" s="202">
        <v>0</v>
      </c>
      <c r="T305" s="203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204" t="s">
        <v>171</v>
      </c>
      <c r="AT305" s="204" t="s">
        <v>166</v>
      </c>
      <c r="AU305" s="204" t="s">
        <v>90</v>
      </c>
      <c r="AY305" s="19" t="s">
        <v>164</v>
      </c>
      <c r="BE305" s="205">
        <f>IF(N305="základní",J305,0)</f>
        <v>0</v>
      </c>
      <c r="BF305" s="205">
        <f>IF(N305="snížená",J305,0)</f>
        <v>0</v>
      </c>
      <c r="BG305" s="205">
        <f>IF(N305="zákl. přenesená",J305,0)</f>
        <v>0</v>
      </c>
      <c r="BH305" s="205">
        <f>IF(N305="sníž. přenesená",J305,0)</f>
        <v>0</v>
      </c>
      <c r="BI305" s="205">
        <f>IF(N305="nulová",J305,0)</f>
        <v>0</v>
      </c>
      <c r="BJ305" s="19" t="s">
        <v>88</v>
      </c>
      <c r="BK305" s="205">
        <f>ROUND(I305*H305,2)</f>
        <v>0</v>
      </c>
      <c r="BL305" s="19" t="s">
        <v>171</v>
      </c>
      <c r="BM305" s="204" t="s">
        <v>450</v>
      </c>
    </row>
    <row r="306" spans="1:65" s="13" customFormat="1" ht="10.199999999999999">
      <c r="B306" s="206"/>
      <c r="C306" s="207"/>
      <c r="D306" s="208" t="s">
        <v>177</v>
      </c>
      <c r="E306" s="209" t="s">
        <v>1</v>
      </c>
      <c r="F306" s="210" t="s">
        <v>446</v>
      </c>
      <c r="G306" s="207"/>
      <c r="H306" s="211">
        <v>2968</v>
      </c>
      <c r="I306" s="212"/>
      <c r="J306" s="207"/>
      <c r="K306" s="207"/>
      <c r="L306" s="213"/>
      <c r="M306" s="214"/>
      <c r="N306" s="215"/>
      <c r="O306" s="215"/>
      <c r="P306" s="215"/>
      <c r="Q306" s="215"/>
      <c r="R306" s="215"/>
      <c r="S306" s="215"/>
      <c r="T306" s="216"/>
      <c r="AT306" s="217" t="s">
        <v>177</v>
      </c>
      <c r="AU306" s="217" t="s">
        <v>90</v>
      </c>
      <c r="AV306" s="13" t="s">
        <v>90</v>
      </c>
      <c r="AW306" s="13" t="s">
        <v>36</v>
      </c>
      <c r="AX306" s="13" t="s">
        <v>88</v>
      </c>
      <c r="AY306" s="217" t="s">
        <v>164</v>
      </c>
    </row>
    <row r="307" spans="1:65" s="2" customFormat="1" ht="22.2" customHeight="1">
      <c r="A307" s="36"/>
      <c r="B307" s="37"/>
      <c r="C307" s="193" t="s">
        <v>451</v>
      </c>
      <c r="D307" s="193" t="s">
        <v>166</v>
      </c>
      <c r="E307" s="194" t="s">
        <v>452</v>
      </c>
      <c r="F307" s="195" t="s">
        <v>453</v>
      </c>
      <c r="G307" s="196" t="s">
        <v>175</v>
      </c>
      <c r="H307" s="197">
        <v>8232.4310000000005</v>
      </c>
      <c r="I307" s="198"/>
      <c r="J307" s="199">
        <f>ROUND(I307*H307,2)</f>
        <v>0</v>
      </c>
      <c r="K307" s="195" t="s">
        <v>1</v>
      </c>
      <c r="L307" s="41"/>
      <c r="M307" s="200" t="s">
        <v>1</v>
      </c>
      <c r="N307" s="201" t="s">
        <v>45</v>
      </c>
      <c r="O307" s="73"/>
      <c r="P307" s="202">
        <f>O307*H307</f>
        <v>0</v>
      </c>
      <c r="Q307" s="202">
        <v>0</v>
      </c>
      <c r="R307" s="202">
        <f>Q307*H307</f>
        <v>0</v>
      </c>
      <c r="S307" s="202">
        <v>0.3</v>
      </c>
      <c r="T307" s="203">
        <f>S307*H307</f>
        <v>2469.7293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R307" s="204" t="s">
        <v>171</v>
      </c>
      <c r="AT307" s="204" t="s">
        <v>166</v>
      </c>
      <c r="AU307" s="204" t="s">
        <v>90</v>
      </c>
      <c r="AY307" s="19" t="s">
        <v>164</v>
      </c>
      <c r="BE307" s="205">
        <f>IF(N307="základní",J307,0)</f>
        <v>0</v>
      </c>
      <c r="BF307" s="205">
        <f>IF(N307="snížená",J307,0)</f>
        <v>0</v>
      </c>
      <c r="BG307" s="205">
        <f>IF(N307="zákl. přenesená",J307,0)</f>
        <v>0</v>
      </c>
      <c r="BH307" s="205">
        <f>IF(N307="sníž. přenesená",J307,0)</f>
        <v>0</v>
      </c>
      <c r="BI307" s="205">
        <f>IF(N307="nulová",J307,0)</f>
        <v>0</v>
      </c>
      <c r="BJ307" s="19" t="s">
        <v>88</v>
      </c>
      <c r="BK307" s="205">
        <f>ROUND(I307*H307,2)</f>
        <v>0</v>
      </c>
      <c r="BL307" s="19" t="s">
        <v>171</v>
      </c>
      <c r="BM307" s="204" t="s">
        <v>454</v>
      </c>
    </row>
    <row r="308" spans="1:65" s="13" customFormat="1" ht="10.199999999999999">
      <c r="B308" s="206"/>
      <c r="C308" s="207"/>
      <c r="D308" s="208" t="s">
        <v>177</v>
      </c>
      <c r="E308" s="209" t="s">
        <v>1</v>
      </c>
      <c r="F308" s="210" t="s">
        <v>455</v>
      </c>
      <c r="G308" s="207"/>
      <c r="H308" s="211">
        <v>4886.1379999999999</v>
      </c>
      <c r="I308" s="212"/>
      <c r="J308" s="207"/>
      <c r="K308" s="207"/>
      <c r="L308" s="213"/>
      <c r="M308" s="214"/>
      <c r="N308" s="215"/>
      <c r="O308" s="215"/>
      <c r="P308" s="215"/>
      <c r="Q308" s="215"/>
      <c r="R308" s="215"/>
      <c r="S308" s="215"/>
      <c r="T308" s="216"/>
      <c r="AT308" s="217" t="s">
        <v>177</v>
      </c>
      <c r="AU308" s="217" t="s">
        <v>90</v>
      </c>
      <c r="AV308" s="13" t="s">
        <v>90</v>
      </c>
      <c r="AW308" s="13" t="s">
        <v>36</v>
      </c>
      <c r="AX308" s="13" t="s">
        <v>80</v>
      </c>
      <c r="AY308" s="217" t="s">
        <v>164</v>
      </c>
    </row>
    <row r="309" spans="1:65" s="15" customFormat="1" ht="10.199999999999999">
      <c r="B309" s="243"/>
      <c r="C309" s="244"/>
      <c r="D309" s="208" t="s">
        <v>177</v>
      </c>
      <c r="E309" s="245" t="s">
        <v>1</v>
      </c>
      <c r="F309" s="246" t="s">
        <v>456</v>
      </c>
      <c r="G309" s="244"/>
      <c r="H309" s="247">
        <v>4886.1379999999999</v>
      </c>
      <c r="I309" s="248"/>
      <c r="J309" s="244"/>
      <c r="K309" s="244"/>
      <c r="L309" s="249"/>
      <c r="M309" s="250"/>
      <c r="N309" s="251"/>
      <c r="O309" s="251"/>
      <c r="P309" s="251"/>
      <c r="Q309" s="251"/>
      <c r="R309" s="251"/>
      <c r="S309" s="251"/>
      <c r="T309" s="252"/>
      <c r="AT309" s="253" t="s">
        <v>177</v>
      </c>
      <c r="AU309" s="253" t="s">
        <v>90</v>
      </c>
      <c r="AV309" s="15" t="s">
        <v>179</v>
      </c>
      <c r="AW309" s="15" t="s">
        <v>36</v>
      </c>
      <c r="AX309" s="15" t="s">
        <v>80</v>
      </c>
      <c r="AY309" s="253" t="s">
        <v>164</v>
      </c>
    </row>
    <row r="310" spans="1:65" s="13" customFormat="1" ht="20.399999999999999">
      <c r="B310" s="206"/>
      <c r="C310" s="207"/>
      <c r="D310" s="208" t="s">
        <v>177</v>
      </c>
      <c r="E310" s="209" t="s">
        <v>1</v>
      </c>
      <c r="F310" s="210" t="s">
        <v>457</v>
      </c>
      <c r="G310" s="207"/>
      <c r="H310" s="211">
        <v>3.073</v>
      </c>
      <c r="I310" s="212"/>
      <c r="J310" s="207"/>
      <c r="K310" s="207"/>
      <c r="L310" s="213"/>
      <c r="M310" s="214"/>
      <c r="N310" s="215"/>
      <c r="O310" s="215"/>
      <c r="P310" s="215"/>
      <c r="Q310" s="215"/>
      <c r="R310" s="215"/>
      <c r="S310" s="215"/>
      <c r="T310" s="216"/>
      <c r="AT310" s="217" t="s">
        <v>177</v>
      </c>
      <c r="AU310" s="217" t="s">
        <v>90</v>
      </c>
      <c r="AV310" s="13" t="s">
        <v>90</v>
      </c>
      <c r="AW310" s="13" t="s">
        <v>36</v>
      </c>
      <c r="AX310" s="13" t="s">
        <v>80</v>
      </c>
      <c r="AY310" s="217" t="s">
        <v>164</v>
      </c>
    </row>
    <row r="311" spans="1:65" s="13" customFormat="1" ht="20.399999999999999">
      <c r="B311" s="206"/>
      <c r="C311" s="207"/>
      <c r="D311" s="208" t="s">
        <v>177</v>
      </c>
      <c r="E311" s="209" t="s">
        <v>1</v>
      </c>
      <c r="F311" s="210" t="s">
        <v>458</v>
      </c>
      <c r="G311" s="207"/>
      <c r="H311" s="211">
        <v>7.6390000000000002</v>
      </c>
      <c r="I311" s="212"/>
      <c r="J311" s="207"/>
      <c r="K311" s="207"/>
      <c r="L311" s="213"/>
      <c r="M311" s="214"/>
      <c r="N311" s="215"/>
      <c r="O311" s="215"/>
      <c r="P311" s="215"/>
      <c r="Q311" s="215"/>
      <c r="R311" s="215"/>
      <c r="S311" s="215"/>
      <c r="T311" s="216"/>
      <c r="AT311" s="217" t="s">
        <v>177</v>
      </c>
      <c r="AU311" s="217" t="s">
        <v>90</v>
      </c>
      <c r="AV311" s="13" t="s">
        <v>90</v>
      </c>
      <c r="AW311" s="13" t="s">
        <v>36</v>
      </c>
      <c r="AX311" s="13" t="s">
        <v>80</v>
      </c>
      <c r="AY311" s="217" t="s">
        <v>164</v>
      </c>
    </row>
    <row r="312" spans="1:65" s="13" customFormat="1" ht="30.6">
      <c r="B312" s="206"/>
      <c r="C312" s="207"/>
      <c r="D312" s="208" t="s">
        <v>177</v>
      </c>
      <c r="E312" s="209" t="s">
        <v>1</v>
      </c>
      <c r="F312" s="210" t="s">
        <v>459</v>
      </c>
      <c r="G312" s="207"/>
      <c r="H312" s="211">
        <v>13.875</v>
      </c>
      <c r="I312" s="212"/>
      <c r="J312" s="207"/>
      <c r="K312" s="207"/>
      <c r="L312" s="213"/>
      <c r="M312" s="214"/>
      <c r="N312" s="215"/>
      <c r="O312" s="215"/>
      <c r="P312" s="215"/>
      <c r="Q312" s="215"/>
      <c r="R312" s="215"/>
      <c r="S312" s="215"/>
      <c r="T312" s="216"/>
      <c r="AT312" s="217" t="s">
        <v>177</v>
      </c>
      <c r="AU312" s="217" t="s">
        <v>90</v>
      </c>
      <c r="AV312" s="13" t="s">
        <v>90</v>
      </c>
      <c r="AW312" s="13" t="s">
        <v>36</v>
      </c>
      <c r="AX312" s="13" t="s">
        <v>80</v>
      </c>
      <c r="AY312" s="217" t="s">
        <v>164</v>
      </c>
    </row>
    <row r="313" spans="1:65" s="13" customFormat="1" ht="10.199999999999999">
      <c r="B313" s="206"/>
      <c r="C313" s="207"/>
      <c r="D313" s="208" t="s">
        <v>177</v>
      </c>
      <c r="E313" s="209" t="s">
        <v>1</v>
      </c>
      <c r="F313" s="210" t="s">
        <v>460</v>
      </c>
      <c r="G313" s="207"/>
      <c r="H313" s="211">
        <v>2.4590000000000001</v>
      </c>
      <c r="I313" s="212"/>
      <c r="J313" s="207"/>
      <c r="K313" s="207"/>
      <c r="L313" s="213"/>
      <c r="M313" s="214"/>
      <c r="N313" s="215"/>
      <c r="O313" s="215"/>
      <c r="P313" s="215"/>
      <c r="Q313" s="215"/>
      <c r="R313" s="215"/>
      <c r="S313" s="215"/>
      <c r="T313" s="216"/>
      <c r="AT313" s="217" t="s">
        <v>177</v>
      </c>
      <c r="AU313" s="217" t="s">
        <v>90</v>
      </c>
      <c r="AV313" s="13" t="s">
        <v>90</v>
      </c>
      <c r="AW313" s="13" t="s">
        <v>36</v>
      </c>
      <c r="AX313" s="13" t="s">
        <v>80</v>
      </c>
      <c r="AY313" s="217" t="s">
        <v>164</v>
      </c>
    </row>
    <row r="314" spans="1:65" s="13" customFormat="1" ht="20.399999999999999">
      <c r="B314" s="206"/>
      <c r="C314" s="207"/>
      <c r="D314" s="208" t="s">
        <v>177</v>
      </c>
      <c r="E314" s="209" t="s">
        <v>1</v>
      </c>
      <c r="F314" s="210" t="s">
        <v>461</v>
      </c>
      <c r="G314" s="207"/>
      <c r="H314" s="211">
        <v>19.553000000000001</v>
      </c>
      <c r="I314" s="212"/>
      <c r="J314" s="207"/>
      <c r="K314" s="207"/>
      <c r="L314" s="213"/>
      <c r="M314" s="214"/>
      <c r="N314" s="215"/>
      <c r="O314" s="215"/>
      <c r="P314" s="215"/>
      <c r="Q314" s="215"/>
      <c r="R314" s="215"/>
      <c r="S314" s="215"/>
      <c r="T314" s="216"/>
      <c r="AT314" s="217" t="s">
        <v>177</v>
      </c>
      <c r="AU314" s="217" t="s">
        <v>90</v>
      </c>
      <c r="AV314" s="13" t="s">
        <v>90</v>
      </c>
      <c r="AW314" s="13" t="s">
        <v>36</v>
      </c>
      <c r="AX314" s="13" t="s">
        <v>80</v>
      </c>
      <c r="AY314" s="217" t="s">
        <v>164</v>
      </c>
    </row>
    <row r="315" spans="1:65" s="13" customFormat="1" ht="20.399999999999999">
      <c r="B315" s="206"/>
      <c r="C315" s="207"/>
      <c r="D315" s="208" t="s">
        <v>177</v>
      </c>
      <c r="E315" s="209" t="s">
        <v>1</v>
      </c>
      <c r="F315" s="210" t="s">
        <v>462</v>
      </c>
      <c r="G315" s="207"/>
      <c r="H315" s="211">
        <v>24.170999999999999</v>
      </c>
      <c r="I315" s="212"/>
      <c r="J315" s="207"/>
      <c r="K315" s="207"/>
      <c r="L315" s="213"/>
      <c r="M315" s="214"/>
      <c r="N315" s="215"/>
      <c r="O315" s="215"/>
      <c r="P315" s="215"/>
      <c r="Q315" s="215"/>
      <c r="R315" s="215"/>
      <c r="S315" s="215"/>
      <c r="T315" s="216"/>
      <c r="AT315" s="217" t="s">
        <v>177</v>
      </c>
      <c r="AU315" s="217" t="s">
        <v>90</v>
      </c>
      <c r="AV315" s="13" t="s">
        <v>90</v>
      </c>
      <c r="AW315" s="13" t="s">
        <v>36</v>
      </c>
      <c r="AX315" s="13" t="s">
        <v>80</v>
      </c>
      <c r="AY315" s="217" t="s">
        <v>164</v>
      </c>
    </row>
    <row r="316" spans="1:65" s="13" customFormat="1" ht="30.6">
      <c r="B316" s="206"/>
      <c r="C316" s="207"/>
      <c r="D316" s="208" t="s">
        <v>177</v>
      </c>
      <c r="E316" s="209" t="s">
        <v>1</v>
      </c>
      <c r="F316" s="210" t="s">
        <v>463</v>
      </c>
      <c r="G316" s="207"/>
      <c r="H316" s="211">
        <v>25.268999999999998</v>
      </c>
      <c r="I316" s="212"/>
      <c r="J316" s="207"/>
      <c r="K316" s="207"/>
      <c r="L316" s="213"/>
      <c r="M316" s="214"/>
      <c r="N316" s="215"/>
      <c r="O316" s="215"/>
      <c r="P316" s="215"/>
      <c r="Q316" s="215"/>
      <c r="R316" s="215"/>
      <c r="S316" s="215"/>
      <c r="T316" s="216"/>
      <c r="AT316" s="217" t="s">
        <v>177</v>
      </c>
      <c r="AU316" s="217" t="s">
        <v>90</v>
      </c>
      <c r="AV316" s="13" t="s">
        <v>90</v>
      </c>
      <c r="AW316" s="13" t="s">
        <v>36</v>
      </c>
      <c r="AX316" s="13" t="s">
        <v>80</v>
      </c>
      <c r="AY316" s="217" t="s">
        <v>164</v>
      </c>
    </row>
    <row r="317" spans="1:65" s="13" customFormat="1" ht="10.199999999999999">
      <c r="B317" s="206"/>
      <c r="C317" s="207"/>
      <c r="D317" s="208" t="s">
        <v>177</v>
      </c>
      <c r="E317" s="209" t="s">
        <v>1</v>
      </c>
      <c r="F317" s="210" t="s">
        <v>464</v>
      </c>
      <c r="G317" s="207"/>
      <c r="H317" s="211">
        <v>3.51</v>
      </c>
      <c r="I317" s="212"/>
      <c r="J317" s="207"/>
      <c r="K317" s="207"/>
      <c r="L317" s="213"/>
      <c r="M317" s="214"/>
      <c r="N317" s="215"/>
      <c r="O317" s="215"/>
      <c r="P317" s="215"/>
      <c r="Q317" s="215"/>
      <c r="R317" s="215"/>
      <c r="S317" s="215"/>
      <c r="T317" s="216"/>
      <c r="AT317" s="217" t="s">
        <v>177</v>
      </c>
      <c r="AU317" s="217" t="s">
        <v>90</v>
      </c>
      <c r="AV317" s="13" t="s">
        <v>90</v>
      </c>
      <c r="AW317" s="13" t="s">
        <v>36</v>
      </c>
      <c r="AX317" s="13" t="s">
        <v>80</v>
      </c>
      <c r="AY317" s="217" t="s">
        <v>164</v>
      </c>
    </row>
    <row r="318" spans="1:65" s="13" customFormat="1" ht="10.199999999999999">
      <c r="B318" s="206"/>
      <c r="C318" s="207"/>
      <c r="D318" s="208" t="s">
        <v>177</v>
      </c>
      <c r="E318" s="209" t="s">
        <v>1</v>
      </c>
      <c r="F318" s="210" t="s">
        <v>465</v>
      </c>
      <c r="G318" s="207"/>
      <c r="H318" s="211">
        <v>4.1180000000000003</v>
      </c>
      <c r="I318" s="212"/>
      <c r="J318" s="207"/>
      <c r="K318" s="207"/>
      <c r="L318" s="213"/>
      <c r="M318" s="214"/>
      <c r="N318" s="215"/>
      <c r="O318" s="215"/>
      <c r="P318" s="215"/>
      <c r="Q318" s="215"/>
      <c r="R318" s="215"/>
      <c r="S318" s="215"/>
      <c r="T318" s="216"/>
      <c r="AT318" s="217" t="s">
        <v>177</v>
      </c>
      <c r="AU318" s="217" t="s">
        <v>90</v>
      </c>
      <c r="AV318" s="13" t="s">
        <v>90</v>
      </c>
      <c r="AW318" s="13" t="s">
        <v>36</v>
      </c>
      <c r="AX318" s="13" t="s">
        <v>80</v>
      </c>
      <c r="AY318" s="217" t="s">
        <v>164</v>
      </c>
    </row>
    <row r="319" spans="1:65" s="15" customFormat="1" ht="10.199999999999999">
      <c r="B319" s="243"/>
      <c r="C319" s="244"/>
      <c r="D319" s="208" t="s">
        <v>177</v>
      </c>
      <c r="E319" s="245" t="s">
        <v>1</v>
      </c>
      <c r="F319" s="246" t="s">
        <v>456</v>
      </c>
      <c r="G319" s="244"/>
      <c r="H319" s="247">
        <v>103.66700000000002</v>
      </c>
      <c r="I319" s="248"/>
      <c r="J319" s="244"/>
      <c r="K319" s="244"/>
      <c r="L319" s="249"/>
      <c r="M319" s="250"/>
      <c r="N319" s="251"/>
      <c r="O319" s="251"/>
      <c r="P319" s="251"/>
      <c r="Q319" s="251"/>
      <c r="R319" s="251"/>
      <c r="S319" s="251"/>
      <c r="T319" s="252"/>
      <c r="AT319" s="253" t="s">
        <v>177</v>
      </c>
      <c r="AU319" s="253" t="s">
        <v>90</v>
      </c>
      <c r="AV319" s="15" t="s">
        <v>179</v>
      </c>
      <c r="AW319" s="15" t="s">
        <v>36</v>
      </c>
      <c r="AX319" s="15" t="s">
        <v>80</v>
      </c>
      <c r="AY319" s="253" t="s">
        <v>164</v>
      </c>
    </row>
    <row r="320" spans="1:65" s="13" customFormat="1" ht="10.199999999999999">
      <c r="B320" s="206"/>
      <c r="C320" s="207"/>
      <c r="D320" s="208" t="s">
        <v>177</v>
      </c>
      <c r="E320" s="209" t="s">
        <v>1</v>
      </c>
      <c r="F320" s="210" t="s">
        <v>466</v>
      </c>
      <c r="G320" s="207"/>
      <c r="H320" s="211">
        <v>1857.5329999999999</v>
      </c>
      <c r="I320" s="212"/>
      <c r="J320" s="207"/>
      <c r="K320" s="207"/>
      <c r="L320" s="213"/>
      <c r="M320" s="214"/>
      <c r="N320" s="215"/>
      <c r="O320" s="215"/>
      <c r="P320" s="215"/>
      <c r="Q320" s="215"/>
      <c r="R320" s="215"/>
      <c r="S320" s="215"/>
      <c r="T320" s="216"/>
      <c r="AT320" s="217" t="s">
        <v>177</v>
      </c>
      <c r="AU320" s="217" t="s">
        <v>90</v>
      </c>
      <c r="AV320" s="13" t="s">
        <v>90</v>
      </c>
      <c r="AW320" s="13" t="s">
        <v>36</v>
      </c>
      <c r="AX320" s="13" t="s">
        <v>80</v>
      </c>
      <c r="AY320" s="217" t="s">
        <v>164</v>
      </c>
    </row>
    <row r="321" spans="1:65" s="13" customFormat="1" ht="10.199999999999999">
      <c r="B321" s="206"/>
      <c r="C321" s="207"/>
      <c r="D321" s="208" t="s">
        <v>177</v>
      </c>
      <c r="E321" s="209" t="s">
        <v>1</v>
      </c>
      <c r="F321" s="210" t="s">
        <v>467</v>
      </c>
      <c r="G321" s="207"/>
      <c r="H321" s="211">
        <v>1288.576</v>
      </c>
      <c r="I321" s="212"/>
      <c r="J321" s="207"/>
      <c r="K321" s="207"/>
      <c r="L321" s="213"/>
      <c r="M321" s="214"/>
      <c r="N321" s="215"/>
      <c r="O321" s="215"/>
      <c r="P321" s="215"/>
      <c r="Q321" s="215"/>
      <c r="R321" s="215"/>
      <c r="S321" s="215"/>
      <c r="T321" s="216"/>
      <c r="AT321" s="217" t="s">
        <v>177</v>
      </c>
      <c r="AU321" s="217" t="s">
        <v>90</v>
      </c>
      <c r="AV321" s="13" t="s">
        <v>90</v>
      </c>
      <c r="AW321" s="13" t="s">
        <v>36</v>
      </c>
      <c r="AX321" s="13" t="s">
        <v>80</v>
      </c>
      <c r="AY321" s="217" t="s">
        <v>164</v>
      </c>
    </row>
    <row r="322" spans="1:65" s="15" customFormat="1" ht="10.199999999999999">
      <c r="B322" s="243"/>
      <c r="C322" s="244"/>
      <c r="D322" s="208" t="s">
        <v>177</v>
      </c>
      <c r="E322" s="245" t="s">
        <v>1</v>
      </c>
      <c r="F322" s="246" t="s">
        <v>456</v>
      </c>
      <c r="G322" s="244"/>
      <c r="H322" s="247">
        <v>3146.1089999999999</v>
      </c>
      <c r="I322" s="248"/>
      <c r="J322" s="244"/>
      <c r="K322" s="244"/>
      <c r="L322" s="249"/>
      <c r="M322" s="250"/>
      <c r="N322" s="251"/>
      <c r="O322" s="251"/>
      <c r="P322" s="251"/>
      <c r="Q322" s="251"/>
      <c r="R322" s="251"/>
      <c r="S322" s="251"/>
      <c r="T322" s="252"/>
      <c r="AT322" s="253" t="s">
        <v>177</v>
      </c>
      <c r="AU322" s="253" t="s">
        <v>90</v>
      </c>
      <c r="AV322" s="15" t="s">
        <v>179</v>
      </c>
      <c r="AW322" s="15" t="s">
        <v>36</v>
      </c>
      <c r="AX322" s="15" t="s">
        <v>80</v>
      </c>
      <c r="AY322" s="253" t="s">
        <v>164</v>
      </c>
    </row>
    <row r="323" spans="1:65" s="13" customFormat="1" ht="30.6">
      <c r="B323" s="206"/>
      <c r="C323" s="207"/>
      <c r="D323" s="208" t="s">
        <v>177</v>
      </c>
      <c r="E323" s="209" t="s">
        <v>1</v>
      </c>
      <c r="F323" s="210" t="s">
        <v>468</v>
      </c>
      <c r="G323" s="207"/>
      <c r="H323" s="211">
        <v>8.9779999999999998</v>
      </c>
      <c r="I323" s="212"/>
      <c r="J323" s="207"/>
      <c r="K323" s="207"/>
      <c r="L323" s="213"/>
      <c r="M323" s="214"/>
      <c r="N323" s="215"/>
      <c r="O323" s="215"/>
      <c r="P323" s="215"/>
      <c r="Q323" s="215"/>
      <c r="R323" s="215"/>
      <c r="S323" s="215"/>
      <c r="T323" s="216"/>
      <c r="AT323" s="217" t="s">
        <v>177</v>
      </c>
      <c r="AU323" s="217" t="s">
        <v>90</v>
      </c>
      <c r="AV323" s="13" t="s">
        <v>90</v>
      </c>
      <c r="AW323" s="13" t="s">
        <v>36</v>
      </c>
      <c r="AX323" s="13" t="s">
        <v>80</v>
      </c>
      <c r="AY323" s="217" t="s">
        <v>164</v>
      </c>
    </row>
    <row r="324" spans="1:65" s="13" customFormat="1" ht="30.6">
      <c r="B324" s="206"/>
      <c r="C324" s="207"/>
      <c r="D324" s="208" t="s">
        <v>177</v>
      </c>
      <c r="E324" s="209" t="s">
        <v>1</v>
      </c>
      <c r="F324" s="210" t="s">
        <v>469</v>
      </c>
      <c r="G324" s="207"/>
      <c r="H324" s="211">
        <v>20.088000000000001</v>
      </c>
      <c r="I324" s="212"/>
      <c r="J324" s="207"/>
      <c r="K324" s="207"/>
      <c r="L324" s="213"/>
      <c r="M324" s="214"/>
      <c r="N324" s="215"/>
      <c r="O324" s="215"/>
      <c r="P324" s="215"/>
      <c r="Q324" s="215"/>
      <c r="R324" s="215"/>
      <c r="S324" s="215"/>
      <c r="T324" s="216"/>
      <c r="AT324" s="217" t="s">
        <v>177</v>
      </c>
      <c r="AU324" s="217" t="s">
        <v>90</v>
      </c>
      <c r="AV324" s="13" t="s">
        <v>90</v>
      </c>
      <c r="AW324" s="13" t="s">
        <v>36</v>
      </c>
      <c r="AX324" s="13" t="s">
        <v>80</v>
      </c>
      <c r="AY324" s="217" t="s">
        <v>164</v>
      </c>
    </row>
    <row r="325" spans="1:65" s="13" customFormat="1" ht="30.6">
      <c r="B325" s="206"/>
      <c r="C325" s="207"/>
      <c r="D325" s="208" t="s">
        <v>177</v>
      </c>
      <c r="E325" s="209" t="s">
        <v>1</v>
      </c>
      <c r="F325" s="210" t="s">
        <v>470</v>
      </c>
      <c r="G325" s="207"/>
      <c r="H325" s="211">
        <v>14.092000000000001</v>
      </c>
      <c r="I325" s="212"/>
      <c r="J325" s="207"/>
      <c r="K325" s="207"/>
      <c r="L325" s="213"/>
      <c r="M325" s="214"/>
      <c r="N325" s="215"/>
      <c r="O325" s="215"/>
      <c r="P325" s="215"/>
      <c r="Q325" s="215"/>
      <c r="R325" s="215"/>
      <c r="S325" s="215"/>
      <c r="T325" s="216"/>
      <c r="AT325" s="217" t="s">
        <v>177</v>
      </c>
      <c r="AU325" s="217" t="s">
        <v>90</v>
      </c>
      <c r="AV325" s="13" t="s">
        <v>90</v>
      </c>
      <c r="AW325" s="13" t="s">
        <v>36</v>
      </c>
      <c r="AX325" s="13" t="s">
        <v>80</v>
      </c>
      <c r="AY325" s="217" t="s">
        <v>164</v>
      </c>
    </row>
    <row r="326" spans="1:65" s="13" customFormat="1" ht="30.6">
      <c r="B326" s="206"/>
      <c r="C326" s="207"/>
      <c r="D326" s="208" t="s">
        <v>177</v>
      </c>
      <c r="E326" s="209" t="s">
        <v>1</v>
      </c>
      <c r="F326" s="210" t="s">
        <v>471</v>
      </c>
      <c r="G326" s="207"/>
      <c r="H326" s="211">
        <v>17.225999999999999</v>
      </c>
      <c r="I326" s="212"/>
      <c r="J326" s="207"/>
      <c r="K326" s="207"/>
      <c r="L326" s="213"/>
      <c r="M326" s="214"/>
      <c r="N326" s="215"/>
      <c r="O326" s="215"/>
      <c r="P326" s="215"/>
      <c r="Q326" s="215"/>
      <c r="R326" s="215"/>
      <c r="S326" s="215"/>
      <c r="T326" s="216"/>
      <c r="AT326" s="217" t="s">
        <v>177</v>
      </c>
      <c r="AU326" s="217" t="s">
        <v>90</v>
      </c>
      <c r="AV326" s="13" t="s">
        <v>90</v>
      </c>
      <c r="AW326" s="13" t="s">
        <v>36</v>
      </c>
      <c r="AX326" s="13" t="s">
        <v>80</v>
      </c>
      <c r="AY326" s="217" t="s">
        <v>164</v>
      </c>
    </row>
    <row r="327" spans="1:65" s="13" customFormat="1" ht="20.399999999999999">
      <c r="B327" s="206"/>
      <c r="C327" s="207"/>
      <c r="D327" s="208" t="s">
        <v>177</v>
      </c>
      <c r="E327" s="209" t="s">
        <v>1</v>
      </c>
      <c r="F327" s="210" t="s">
        <v>472</v>
      </c>
      <c r="G327" s="207"/>
      <c r="H327" s="211">
        <v>4.4740000000000002</v>
      </c>
      <c r="I327" s="212"/>
      <c r="J327" s="207"/>
      <c r="K327" s="207"/>
      <c r="L327" s="213"/>
      <c r="M327" s="214"/>
      <c r="N327" s="215"/>
      <c r="O327" s="215"/>
      <c r="P327" s="215"/>
      <c r="Q327" s="215"/>
      <c r="R327" s="215"/>
      <c r="S327" s="215"/>
      <c r="T327" s="216"/>
      <c r="AT327" s="217" t="s">
        <v>177</v>
      </c>
      <c r="AU327" s="217" t="s">
        <v>90</v>
      </c>
      <c r="AV327" s="13" t="s">
        <v>90</v>
      </c>
      <c r="AW327" s="13" t="s">
        <v>36</v>
      </c>
      <c r="AX327" s="13" t="s">
        <v>80</v>
      </c>
      <c r="AY327" s="217" t="s">
        <v>164</v>
      </c>
    </row>
    <row r="328" spans="1:65" s="13" customFormat="1" ht="10.199999999999999">
      <c r="B328" s="206"/>
      <c r="C328" s="207"/>
      <c r="D328" s="208" t="s">
        <v>177</v>
      </c>
      <c r="E328" s="209" t="s">
        <v>1</v>
      </c>
      <c r="F328" s="210" t="s">
        <v>473</v>
      </c>
      <c r="G328" s="207"/>
      <c r="H328" s="211">
        <v>5.5149999999999997</v>
      </c>
      <c r="I328" s="212"/>
      <c r="J328" s="207"/>
      <c r="K328" s="207"/>
      <c r="L328" s="213"/>
      <c r="M328" s="214"/>
      <c r="N328" s="215"/>
      <c r="O328" s="215"/>
      <c r="P328" s="215"/>
      <c r="Q328" s="215"/>
      <c r="R328" s="215"/>
      <c r="S328" s="215"/>
      <c r="T328" s="216"/>
      <c r="AT328" s="217" t="s">
        <v>177</v>
      </c>
      <c r="AU328" s="217" t="s">
        <v>90</v>
      </c>
      <c r="AV328" s="13" t="s">
        <v>90</v>
      </c>
      <c r="AW328" s="13" t="s">
        <v>36</v>
      </c>
      <c r="AX328" s="13" t="s">
        <v>80</v>
      </c>
      <c r="AY328" s="217" t="s">
        <v>164</v>
      </c>
    </row>
    <row r="329" spans="1:65" s="13" customFormat="1" ht="10.199999999999999">
      <c r="B329" s="206"/>
      <c r="C329" s="207"/>
      <c r="D329" s="208" t="s">
        <v>177</v>
      </c>
      <c r="E329" s="209" t="s">
        <v>1</v>
      </c>
      <c r="F329" s="210" t="s">
        <v>474</v>
      </c>
      <c r="G329" s="207"/>
      <c r="H329" s="211">
        <v>21.068000000000001</v>
      </c>
      <c r="I329" s="212"/>
      <c r="J329" s="207"/>
      <c r="K329" s="207"/>
      <c r="L329" s="213"/>
      <c r="M329" s="214"/>
      <c r="N329" s="215"/>
      <c r="O329" s="215"/>
      <c r="P329" s="215"/>
      <c r="Q329" s="215"/>
      <c r="R329" s="215"/>
      <c r="S329" s="215"/>
      <c r="T329" s="216"/>
      <c r="AT329" s="217" t="s">
        <v>177</v>
      </c>
      <c r="AU329" s="217" t="s">
        <v>90</v>
      </c>
      <c r="AV329" s="13" t="s">
        <v>90</v>
      </c>
      <c r="AW329" s="13" t="s">
        <v>36</v>
      </c>
      <c r="AX329" s="13" t="s">
        <v>80</v>
      </c>
      <c r="AY329" s="217" t="s">
        <v>164</v>
      </c>
    </row>
    <row r="330" spans="1:65" s="13" customFormat="1" ht="10.199999999999999">
      <c r="B330" s="206"/>
      <c r="C330" s="207"/>
      <c r="D330" s="208" t="s">
        <v>177</v>
      </c>
      <c r="E330" s="209" t="s">
        <v>1</v>
      </c>
      <c r="F330" s="210" t="s">
        <v>475</v>
      </c>
      <c r="G330" s="207"/>
      <c r="H330" s="211">
        <v>5.0759999999999996</v>
      </c>
      <c r="I330" s="212"/>
      <c r="J330" s="207"/>
      <c r="K330" s="207"/>
      <c r="L330" s="213"/>
      <c r="M330" s="214"/>
      <c r="N330" s="215"/>
      <c r="O330" s="215"/>
      <c r="P330" s="215"/>
      <c r="Q330" s="215"/>
      <c r="R330" s="215"/>
      <c r="S330" s="215"/>
      <c r="T330" s="216"/>
      <c r="AT330" s="217" t="s">
        <v>177</v>
      </c>
      <c r="AU330" s="217" t="s">
        <v>90</v>
      </c>
      <c r="AV330" s="13" t="s">
        <v>90</v>
      </c>
      <c r="AW330" s="13" t="s">
        <v>36</v>
      </c>
      <c r="AX330" s="13" t="s">
        <v>80</v>
      </c>
      <c r="AY330" s="217" t="s">
        <v>164</v>
      </c>
    </row>
    <row r="331" spans="1:65" s="15" customFormat="1" ht="10.199999999999999">
      <c r="B331" s="243"/>
      <c r="C331" s="244"/>
      <c r="D331" s="208" t="s">
        <v>177</v>
      </c>
      <c r="E331" s="245" t="s">
        <v>1</v>
      </c>
      <c r="F331" s="246" t="s">
        <v>456</v>
      </c>
      <c r="G331" s="244"/>
      <c r="H331" s="247">
        <v>96.516999999999996</v>
      </c>
      <c r="I331" s="248"/>
      <c r="J331" s="244"/>
      <c r="K331" s="244"/>
      <c r="L331" s="249"/>
      <c r="M331" s="250"/>
      <c r="N331" s="251"/>
      <c r="O331" s="251"/>
      <c r="P331" s="251"/>
      <c r="Q331" s="251"/>
      <c r="R331" s="251"/>
      <c r="S331" s="251"/>
      <c r="T331" s="252"/>
      <c r="AT331" s="253" t="s">
        <v>177</v>
      </c>
      <c r="AU331" s="253" t="s">
        <v>90</v>
      </c>
      <c r="AV331" s="15" t="s">
        <v>179</v>
      </c>
      <c r="AW331" s="15" t="s">
        <v>36</v>
      </c>
      <c r="AX331" s="15" t="s">
        <v>80</v>
      </c>
      <c r="AY331" s="253" t="s">
        <v>164</v>
      </c>
    </row>
    <row r="332" spans="1:65" s="14" customFormat="1" ht="10.199999999999999">
      <c r="B332" s="232"/>
      <c r="C332" s="233"/>
      <c r="D332" s="208" t="s">
        <v>177</v>
      </c>
      <c r="E332" s="234" t="s">
        <v>1</v>
      </c>
      <c r="F332" s="235" t="s">
        <v>206</v>
      </c>
      <c r="G332" s="233"/>
      <c r="H332" s="236">
        <v>8232.4309999999987</v>
      </c>
      <c r="I332" s="237"/>
      <c r="J332" s="233"/>
      <c r="K332" s="233"/>
      <c r="L332" s="238"/>
      <c r="M332" s="239"/>
      <c r="N332" s="240"/>
      <c r="O332" s="240"/>
      <c r="P332" s="240"/>
      <c r="Q332" s="240"/>
      <c r="R332" s="240"/>
      <c r="S332" s="240"/>
      <c r="T332" s="241"/>
      <c r="AT332" s="242" t="s">
        <v>177</v>
      </c>
      <c r="AU332" s="242" t="s">
        <v>90</v>
      </c>
      <c r="AV332" s="14" t="s">
        <v>171</v>
      </c>
      <c r="AW332" s="14" t="s">
        <v>36</v>
      </c>
      <c r="AX332" s="14" t="s">
        <v>88</v>
      </c>
      <c r="AY332" s="242" t="s">
        <v>164</v>
      </c>
    </row>
    <row r="333" spans="1:65" s="2" customFormat="1" ht="22.2" customHeight="1">
      <c r="A333" s="36"/>
      <c r="B333" s="37"/>
      <c r="C333" s="193" t="s">
        <v>476</v>
      </c>
      <c r="D333" s="193" t="s">
        <v>166</v>
      </c>
      <c r="E333" s="194" t="s">
        <v>477</v>
      </c>
      <c r="F333" s="195" t="s">
        <v>478</v>
      </c>
      <c r="G333" s="196" t="s">
        <v>169</v>
      </c>
      <c r="H333" s="197">
        <v>896.26900000000001</v>
      </c>
      <c r="I333" s="198"/>
      <c r="J333" s="199">
        <f>ROUND(I333*H333,2)</f>
        <v>0</v>
      </c>
      <c r="K333" s="195" t="s">
        <v>170</v>
      </c>
      <c r="L333" s="41"/>
      <c r="M333" s="200" t="s">
        <v>1</v>
      </c>
      <c r="N333" s="201" t="s">
        <v>45</v>
      </c>
      <c r="O333" s="73"/>
      <c r="P333" s="202">
        <f>O333*H333</f>
        <v>0</v>
      </c>
      <c r="Q333" s="202">
        <v>6.5000000000000002E-2</v>
      </c>
      <c r="R333" s="202">
        <f>Q333*H333</f>
        <v>58.257485000000003</v>
      </c>
      <c r="S333" s="202">
        <v>0.13</v>
      </c>
      <c r="T333" s="203">
        <f>S333*H333</f>
        <v>116.51497000000001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R333" s="204" t="s">
        <v>171</v>
      </c>
      <c r="AT333" s="204" t="s">
        <v>166</v>
      </c>
      <c r="AU333" s="204" t="s">
        <v>90</v>
      </c>
      <c r="AY333" s="19" t="s">
        <v>164</v>
      </c>
      <c r="BE333" s="205">
        <f>IF(N333="základní",J333,0)</f>
        <v>0</v>
      </c>
      <c r="BF333" s="205">
        <f>IF(N333="snížená",J333,0)</f>
        <v>0</v>
      </c>
      <c r="BG333" s="205">
        <f>IF(N333="zákl. přenesená",J333,0)</f>
        <v>0</v>
      </c>
      <c r="BH333" s="205">
        <f>IF(N333="sníž. přenesená",J333,0)</f>
        <v>0</v>
      </c>
      <c r="BI333" s="205">
        <f>IF(N333="nulová",J333,0)</f>
        <v>0</v>
      </c>
      <c r="BJ333" s="19" t="s">
        <v>88</v>
      </c>
      <c r="BK333" s="205">
        <f>ROUND(I333*H333,2)</f>
        <v>0</v>
      </c>
      <c r="BL333" s="19" t="s">
        <v>171</v>
      </c>
      <c r="BM333" s="204" t="s">
        <v>479</v>
      </c>
    </row>
    <row r="334" spans="1:65" s="16" customFormat="1" ht="10.199999999999999">
      <c r="B334" s="254"/>
      <c r="C334" s="255"/>
      <c r="D334" s="208" t="s">
        <v>177</v>
      </c>
      <c r="E334" s="256" t="s">
        <v>1</v>
      </c>
      <c r="F334" s="257" t="s">
        <v>480</v>
      </c>
      <c r="G334" s="255"/>
      <c r="H334" s="256" t="s">
        <v>1</v>
      </c>
      <c r="I334" s="258"/>
      <c r="J334" s="255"/>
      <c r="K334" s="255"/>
      <c r="L334" s="259"/>
      <c r="M334" s="260"/>
      <c r="N334" s="261"/>
      <c r="O334" s="261"/>
      <c r="P334" s="261"/>
      <c r="Q334" s="261"/>
      <c r="R334" s="261"/>
      <c r="S334" s="261"/>
      <c r="T334" s="262"/>
      <c r="AT334" s="263" t="s">
        <v>177</v>
      </c>
      <c r="AU334" s="263" t="s">
        <v>90</v>
      </c>
      <c r="AV334" s="16" t="s">
        <v>88</v>
      </c>
      <c r="AW334" s="16" t="s">
        <v>36</v>
      </c>
      <c r="AX334" s="16" t="s">
        <v>80</v>
      </c>
      <c r="AY334" s="263" t="s">
        <v>164</v>
      </c>
    </row>
    <row r="335" spans="1:65" s="13" customFormat="1" ht="10.199999999999999">
      <c r="B335" s="206"/>
      <c r="C335" s="207"/>
      <c r="D335" s="208" t="s">
        <v>177</v>
      </c>
      <c r="E335" s="209" t="s">
        <v>1</v>
      </c>
      <c r="F335" s="210" t="s">
        <v>377</v>
      </c>
      <c r="G335" s="207"/>
      <c r="H335" s="211">
        <v>297.02699999999999</v>
      </c>
      <c r="I335" s="212"/>
      <c r="J335" s="207"/>
      <c r="K335" s="207"/>
      <c r="L335" s="213"/>
      <c r="M335" s="214"/>
      <c r="N335" s="215"/>
      <c r="O335" s="215"/>
      <c r="P335" s="215"/>
      <c r="Q335" s="215"/>
      <c r="R335" s="215"/>
      <c r="S335" s="215"/>
      <c r="T335" s="216"/>
      <c r="AT335" s="217" t="s">
        <v>177</v>
      </c>
      <c r="AU335" s="217" t="s">
        <v>90</v>
      </c>
      <c r="AV335" s="13" t="s">
        <v>90</v>
      </c>
      <c r="AW335" s="13" t="s">
        <v>36</v>
      </c>
      <c r="AX335" s="13" t="s">
        <v>80</v>
      </c>
      <c r="AY335" s="217" t="s">
        <v>164</v>
      </c>
    </row>
    <row r="336" spans="1:65" s="13" customFormat="1" ht="20.399999999999999">
      <c r="B336" s="206"/>
      <c r="C336" s="207"/>
      <c r="D336" s="208" t="s">
        <v>177</v>
      </c>
      <c r="E336" s="209" t="s">
        <v>1</v>
      </c>
      <c r="F336" s="210" t="s">
        <v>481</v>
      </c>
      <c r="G336" s="207"/>
      <c r="H336" s="211">
        <v>-156.37700000000001</v>
      </c>
      <c r="I336" s="212"/>
      <c r="J336" s="207"/>
      <c r="K336" s="207"/>
      <c r="L336" s="213"/>
      <c r="M336" s="214"/>
      <c r="N336" s="215"/>
      <c r="O336" s="215"/>
      <c r="P336" s="215"/>
      <c r="Q336" s="215"/>
      <c r="R336" s="215"/>
      <c r="S336" s="215"/>
      <c r="T336" s="216"/>
      <c r="AT336" s="217" t="s">
        <v>177</v>
      </c>
      <c r="AU336" s="217" t="s">
        <v>90</v>
      </c>
      <c r="AV336" s="13" t="s">
        <v>90</v>
      </c>
      <c r="AW336" s="13" t="s">
        <v>36</v>
      </c>
      <c r="AX336" s="13" t="s">
        <v>80</v>
      </c>
      <c r="AY336" s="217" t="s">
        <v>164</v>
      </c>
    </row>
    <row r="337" spans="1:65" s="13" customFormat="1" ht="10.199999999999999">
      <c r="B337" s="206"/>
      <c r="C337" s="207"/>
      <c r="D337" s="208" t="s">
        <v>177</v>
      </c>
      <c r="E337" s="209" t="s">
        <v>1</v>
      </c>
      <c r="F337" s="210" t="s">
        <v>482</v>
      </c>
      <c r="G337" s="207"/>
      <c r="H337" s="211">
        <v>1.0680000000000001</v>
      </c>
      <c r="I337" s="212"/>
      <c r="J337" s="207"/>
      <c r="K337" s="207"/>
      <c r="L337" s="213"/>
      <c r="M337" s="214"/>
      <c r="N337" s="215"/>
      <c r="O337" s="215"/>
      <c r="P337" s="215"/>
      <c r="Q337" s="215"/>
      <c r="R337" s="215"/>
      <c r="S337" s="215"/>
      <c r="T337" s="216"/>
      <c r="AT337" s="217" t="s">
        <v>177</v>
      </c>
      <c r="AU337" s="217" t="s">
        <v>90</v>
      </c>
      <c r="AV337" s="13" t="s">
        <v>90</v>
      </c>
      <c r="AW337" s="13" t="s">
        <v>36</v>
      </c>
      <c r="AX337" s="13" t="s">
        <v>80</v>
      </c>
      <c r="AY337" s="217" t="s">
        <v>164</v>
      </c>
    </row>
    <row r="338" spans="1:65" s="13" customFormat="1" ht="20.399999999999999">
      <c r="B338" s="206"/>
      <c r="C338" s="207"/>
      <c r="D338" s="208" t="s">
        <v>177</v>
      </c>
      <c r="E338" s="209" t="s">
        <v>1</v>
      </c>
      <c r="F338" s="210" t="s">
        <v>483</v>
      </c>
      <c r="G338" s="207"/>
      <c r="H338" s="211">
        <v>195.346</v>
      </c>
      <c r="I338" s="212"/>
      <c r="J338" s="207"/>
      <c r="K338" s="207"/>
      <c r="L338" s="213"/>
      <c r="M338" s="214"/>
      <c r="N338" s="215"/>
      <c r="O338" s="215"/>
      <c r="P338" s="215"/>
      <c r="Q338" s="215"/>
      <c r="R338" s="215"/>
      <c r="S338" s="215"/>
      <c r="T338" s="216"/>
      <c r="AT338" s="217" t="s">
        <v>177</v>
      </c>
      <c r="AU338" s="217" t="s">
        <v>90</v>
      </c>
      <c r="AV338" s="13" t="s">
        <v>90</v>
      </c>
      <c r="AW338" s="13" t="s">
        <v>36</v>
      </c>
      <c r="AX338" s="13" t="s">
        <v>80</v>
      </c>
      <c r="AY338" s="217" t="s">
        <v>164</v>
      </c>
    </row>
    <row r="339" spans="1:65" s="13" customFormat="1" ht="20.399999999999999">
      <c r="B339" s="206"/>
      <c r="C339" s="207"/>
      <c r="D339" s="208" t="s">
        <v>177</v>
      </c>
      <c r="E339" s="209" t="s">
        <v>1</v>
      </c>
      <c r="F339" s="210" t="s">
        <v>384</v>
      </c>
      <c r="G339" s="207"/>
      <c r="H339" s="211">
        <v>116.113</v>
      </c>
      <c r="I339" s="212"/>
      <c r="J339" s="207"/>
      <c r="K339" s="207"/>
      <c r="L339" s="213"/>
      <c r="M339" s="214"/>
      <c r="N339" s="215"/>
      <c r="O339" s="215"/>
      <c r="P339" s="215"/>
      <c r="Q339" s="215"/>
      <c r="R339" s="215"/>
      <c r="S339" s="215"/>
      <c r="T339" s="216"/>
      <c r="AT339" s="217" t="s">
        <v>177</v>
      </c>
      <c r="AU339" s="217" t="s">
        <v>90</v>
      </c>
      <c r="AV339" s="13" t="s">
        <v>90</v>
      </c>
      <c r="AW339" s="13" t="s">
        <v>36</v>
      </c>
      <c r="AX339" s="13" t="s">
        <v>80</v>
      </c>
      <c r="AY339" s="217" t="s">
        <v>164</v>
      </c>
    </row>
    <row r="340" spans="1:65" s="13" customFormat="1" ht="10.199999999999999">
      <c r="B340" s="206"/>
      <c r="C340" s="207"/>
      <c r="D340" s="208" t="s">
        <v>177</v>
      </c>
      <c r="E340" s="209" t="s">
        <v>1</v>
      </c>
      <c r="F340" s="210" t="s">
        <v>385</v>
      </c>
      <c r="G340" s="207"/>
      <c r="H340" s="211">
        <v>73.004999999999995</v>
      </c>
      <c r="I340" s="212"/>
      <c r="J340" s="207"/>
      <c r="K340" s="207"/>
      <c r="L340" s="213"/>
      <c r="M340" s="214"/>
      <c r="N340" s="215"/>
      <c r="O340" s="215"/>
      <c r="P340" s="215"/>
      <c r="Q340" s="215"/>
      <c r="R340" s="215"/>
      <c r="S340" s="215"/>
      <c r="T340" s="216"/>
      <c r="AT340" s="217" t="s">
        <v>177</v>
      </c>
      <c r="AU340" s="217" t="s">
        <v>90</v>
      </c>
      <c r="AV340" s="13" t="s">
        <v>90</v>
      </c>
      <c r="AW340" s="13" t="s">
        <v>36</v>
      </c>
      <c r="AX340" s="13" t="s">
        <v>80</v>
      </c>
      <c r="AY340" s="217" t="s">
        <v>164</v>
      </c>
    </row>
    <row r="341" spans="1:65" s="13" customFormat="1" ht="10.199999999999999">
      <c r="B341" s="206"/>
      <c r="C341" s="207"/>
      <c r="D341" s="208" t="s">
        <v>177</v>
      </c>
      <c r="E341" s="209" t="s">
        <v>1</v>
      </c>
      <c r="F341" s="210" t="s">
        <v>484</v>
      </c>
      <c r="G341" s="207"/>
      <c r="H341" s="211">
        <v>15.507</v>
      </c>
      <c r="I341" s="212"/>
      <c r="J341" s="207"/>
      <c r="K341" s="207"/>
      <c r="L341" s="213"/>
      <c r="M341" s="214"/>
      <c r="N341" s="215"/>
      <c r="O341" s="215"/>
      <c r="P341" s="215"/>
      <c r="Q341" s="215"/>
      <c r="R341" s="215"/>
      <c r="S341" s="215"/>
      <c r="T341" s="216"/>
      <c r="AT341" s="217" t="s">
        <v>177</v>
      </c>
      <c r="AU341" s="217" t="s">
        <v>90</v>
      </c>
      <c r="AV341" s="13" t="s">
        <v>90</v>
      </c>
      <c r="AW341" s="13" t="s">
        <v>36</v>
      </c>
      <c r="AX341" s="13" t="s">
        <v>80</v>
      </c>
      <c r="AY341" s="217" t="s">
        <v>164</v>
      </c>
    </row>
    <row r="342" spans="1:65" s="15" customFormat="1" ht="10.199999999999999">
      <c r="B342" s="243"/>
      <c r="C342" s="244"/>
      <c r="D342" s="208" t="s">
        <v>177</v>
      </c>
      <c r="E342" s="245" t="s">
        <v>1</v>
      </c>
      <c r="F342" s="246" t="s">
        <v>456</v>
      </c>
      <c r="G342" s="244"/>
      <c r="H342" s="247">
        <v>541.68899999999996</v>
      </c>
      <c r="I342" s="248"/>
      <c r="J342" s="244"/>
      <c r="K342" s="244"/>
      <c r="L342" s="249"/>
      <c r="M342" s="250"/>
      <c r="N342" s="251"/>
      <c r="O342" s="251"/>
      <c r="P342" s="251"/>
      <c r="Q342" s="251"/>
      <c r="R342" s="251"/>
      <c r="S342" s="251"/>
      <c r="T342" s="252"/>
      <c r="AT342" s="253" t="s">
        <v>177</v>
      </c>
      <c r="AU342" s="253" t="s">
        <v>90</v>
      </c>
      <c r="AV342" s="15" t="s">
        <v>179</v>
      </c>
      <c r="AW342" s="15" t="s">
        <v>36</v>
      </c>
      <c r="AX342" s="15" t="s">
        <v>80</v>
      </c>
      <c r="AY342" s="253" t="s">
        <v>164</v>
      </c>
    </row>
    <row r="343" spans="1:65" s="16" customFormat="1" ht="10.199999999999999">
      <c r="B343" s="254"/>
      <c r="C343" s="255"/>
      <c r="D343" s="208" t="s">
        <v>177</v>
      </c>
      <c r="E343" s="256" t="s">
        <v>1</v>
      </c>
      <c r="F343" s="257" t="s">
        <v>485</v>
      </c>
      <c r="G343" s="255"/>
      <c r="H343" s="256" t="s">
        <v>1</v>
      </c>
      <c r="I343" s="258"/>
      <c r="J343" s="255"/>
      <c r="K343" s="255"/>
      <c r="L343" s="259"/>
      <c r="M343" s="260"/>
      <c r="N343" s="261"/>
      <c r="O343" s="261"/>
      <c r="P343" s="261"/>
      <c r="Q343" s="261"/>
      <c r="R343" s="261"/>
      <c r="S343" s="261"/>
      <c r="T343" s="262"/>
      <c r="AT343" s="263" t="s">
        <v>177</v>
      </c>
      <c r="AU343" s="263" t="s">
        <v>90</v>
      </c>
      <c r="AV343" s="16" t="s">
        <v>88</v>
      </c>
      <c r="AW343" s="16" t="s">
        <v>36</v>
      </c>
      <c r="AX343" s="16" t="s">
        <v>80</v>
      </c>
      <c r="AY343" s="263" t="s">
        <v>164</v>
      </c>
    </row>
    <row r="344" spans="1:65" s="13" customFormat="1" ht="20.399999999999999">
      <c r="B344" s="206"/>
      <c r="C344" s="207"/>
      <c r="D344" s="208" t="s">
        <v>177</v>
      </c>
      <c r="E344" s="209" t="s">
        <v>1</v>
      </c>
      <c r="F344" s="210" t="s">
        <v>486</v>
      </c>
      <c r="G344" s="207"/>
      <c r="H344" s="211">
        <v>76.503</v>
      </c>
      <c r="I344" s="212"/>
      <c r="J344" s="207"/>
      <c r="K344" s="207"/>
      <c r="L344" s="213"/>
      <c r="M344" s="214"/>
      <c r="N344" s="215"/>
      <c r="O344" s="215"/>
      <c r="P344" s="215"/>
      <c r="Q344" s="215"/>
      <c r="R344" s="215"/>
      <c r="S344" s="215"/>
      <c r="T344" s="216"/>
      <c r="AT344" s="217" t="s">
        <v>177</v>
      </c>
      <c r="AU344" s="217" t="s">
        <v>90</v>
      </c>
      <c r="AV344" s="13" t="s">
        <v>90</v>
      </c>
      <c r="AW344" s="13" t="s">
        <v>36</v>
      </c>
      <c r="AX344" s="13" t="s">
        <v>80</v>
      </c>
      <c r="AY344" s="217" t="s">
        <v>164</v>
      </c>
    </row>
    <row r="345" spans="1:65" s="13" customFormat="1" ht="10.199999999999999">
      <c r="B345" s="206"/>
      <c r="C345" s="207"/>
      <c r="D345" s="208" t="s">
        <v>177</v>
      </c>
      <c r="E345" s="209" t="s">
        <v>1</v>
      </c>
      <c r="F345" s="210" t="s">
        <v>487</v>
      </c>
      <c r="G345" s="207"/>
      <c r="H345" s="211">
        <v>42.697000000000003</v>
      </c>
      <c r="I345" s="212"/>
      <c r="J345" s="207"/>
      <c r="K345" s="207"/>
      <c r="L345" s="213"/>
      <c r="M345" s="214"/>
      <c r="N345" s="215"/>
      <c r="O345" s="215"/>
      <c r="P345" s="215"/>
      <c r="Q345" s="215"/>
      <c r="R345" s="215"/>
      <c r="S345" s="215"/>
      <c r="T345" s="216"/>
      <c r="AT345" s="217" t="s">
        <v>177</v>
      </c>
      <c r="AU345" s="217" t="s">
        <v>90</v>
      </c>
      <c r="AV345" s="13" t="s">
        <v>90</v>
      </c>
      <c r="AW345" s="13" t="s">
        <v>36</v>
      </c>
      <c r="AX345" s="13" t="s">
        <v>80</v>
      </c>
      <c r="AY345" s="217" t="s">
        <v>164</v>
      </c>
    </row>
    <row r="346" spans="1:65" s="13" customFormat="1" ht="10.199999999999999">
      <c r="B346" s="206"/>
      <c r="C346" s="207"/>
      <c r="D346" s="208" t="s">
        <v>177</v>
      </c>
      <c r="E346" s="209" t="s">
        <v>1</v>
      </c>
      <c r="F346" s="210" t="s">
        <v>488</v>
      </c>
      <c r="G346" s="207"/>
      <c r="H346" s="211">
        <v>122.09</v>
      </c>
      <c r="I346" s="212"/>
      <c r="J346" s="207"/>
      <c r="K346" s="207"/>
      <c r="L346" s="213"/>
      <c r="M346" s="214"/>
      <c r="N346" s="215"/>
      <c r="O346" s="215"/>
      <c r="P346" s="215"/>
      <c r="Q346" s="215"/>
      <c r="R346" s="215"/>
      <c r="S346" s="215"/>
      <c r="T346" s="216"/>
      <c r="AT346" s="217" t="s">
        <v>177</v>
      </c>
      <c r="AU346" s="217" t="s">
        <v>90</v>
      </c>
      <c r="AV346" s="13" t="s">
        <v>90</v>
      </c>
      <c r="AW346" s="13" t="s">
        <v>36</v>
      </c>
      <c r="AX346" s="13" t="s">
        <v>80</v>
      </c>
      <c r="AY346" s="217" t="s">
        <v>164</v>
      </c>
    </row>
    <row r="347" spans="1:65" s="15" customFormat="1" ht="10.199999999999999">
      <c r="B347" s="243"/>
      <c r="C347" s="244"/>
      <c r="D347" s="208" t="s">
        <v>177</v>
      </c>
      <c r="E347" s="245" t="s">
        <v>1</v>
      </c>
      <c r="F347" s="246" t="s">
        <v>456</v>
      </c>
      <c r="G347" s="244"/>
      <c r="H347" s="247">
        <v>241.29000000000002</v>
      </c>
      <c r="I347" s="248"/>
      <c r="J347" s="244"/>
      <c r="K347" s="244"/>
      <c r="L347" s="249"/>
      <c r="M347" s="250"/>
      <c r="N347" s="251"/>
      <c r="O347" s="251"/>
      <c r="P347" s="251"/>
      <c r="Q347" s="251"/>
      <c r="R347" s="251"/>
      <c r="S347" s="251"/>
      <c r="T347" s="252"/>
      <c r="AT347" s="253" t="s">
        <v>177</v>
      </c>
      <c r="AU347" s="253" t="s">
        <v>90</v>
      </c>
      <c r="AV347" s="15" t="s">
        <v>179</v>
      </c>
      <c r="AW347" s="15" t="s">
        <v>36</v>
      </c>
      <c r="AX347" s="15" t="s">
        <v>80</v>
      </c>
      <c r="AY347" s="253" t="s">
        <v>164</v>
      </c>
    </row>
    <row r="348" spans="1:65" s="13" customFormat="1" ht="10.199999999999999">
      <c r="B348" s="206"/>
      <c r="C348" s="207"/>
      <c r="D348" s="208" t="s">
        <v>177</v>
      </c>
      <c r="E348" s="209" t="s">
        <v>1</v>
      </c>
      <c r="F348" s="210" t="s">
        <v>489</v>
      </c>
      <c r="G348" s="207"/>
      <c r="H348" s="211">
        <v>113.29</v>
      </c>
      <c r="I348" s="212"/>
      <c r="J348" s="207"/>
      <c r="K348" s="207"/>
      <c r="L348" s="213"/>
      <c r="M348" s="214"/>
      <c r="N348" s="215"/>
      <c r="O348" s="215"/>
      <c r="P348" s="215"/>
      <c r="Q348" s="215"/>
      <c r="R348" s="215"/>
      <c r="S348" s="215"/>
      <c r="T348" s="216"/>
      <c r="AT348" s="217" t="s">
        <v>177</v>
      </c>
      <c r="AU348" s="217" t="s">
        <v>90</v>
      </c>
      <c r="AV348" s="13" t="s">
        <v>90</v>
      </c>
      <c r="AW348" s="13" t="s">
        <v>36</v>
      </c>
      <c r="AX348" s="13" t="s">
        <v>80</v>
      </c>
      <c r="AY348" s="217" t="s">
        <v>164</v>
      </c>
    </row>
    <row r="349" spans="1:65" s="14" customFormat="1" ht="10.199999999999999">
      <c r="B349" s="232"/>
      <c r="C349" s="233"/>
      <c r="D349" s="208" t="s">
        <v>177</v>
      </c>
      <c r="E349" s="234" t="s">
        <v>1</v>
      </c>
      <c r="F349" s="235" t="s">
        <v>206</v>
      </c>
      <c r="G349" s="233"/>
      <c r="H349" s="236">
        <v>896.26900000000001</v>
      </c>
      <c r="I349" s="237"/>
      <c r="J349" s="233"/>
      <c r="K349" s="233"/>
      <c r="L349" s="238"/>
      <c r="M349" s="239"/>
      <c r="N349" s="240"/>
      <c r="O349" s="240"/>
      <c r="P349" s="240"/>
      <c r="Q349" s="240"/>
      <c r="R349" s="240"/>
      <c r="S349" s="240"/>
      <c r="T349" s="241"/>
      <c r="AT349" s="242" t="s">
        <v>177</v>
      </c>
      <c r="AU349" s="242" t="s">
        <v>90</v>
      </c>
      <c r="AV349" s="14" t="s">
        <v>171</v>
      </c>
      <c r="AW349" s="14" t="s">
        <v>36</v>
      </c>
      <c r="AX349" s="14" t="s">
        <v>88</v>
      </c>
      <c r="AY349" s="242" t="s">
        <v>164</v>
      </c>
    </row>
    <row r="350" spans="1:65" s="2" customFormat="1" ht="22.2" customHeight="1">
      <c r="A350" s="36"/>
      <c r="B350" s="37"/>
      <c r="C350" s="193" t="s">
        <v>490</v>
      </c>
      <c r="D350" s="193" t="s">
        <v>166</v>
      </c>
      <c r="E350" s="194" t="s">
        <v>491</v>
      </c>
      <c r="F350" s="195" t="s">
        <v>492</v>
      </c>
      <c r="G350" s="196" t="s">
        <v>169</v>
      </c>
      <c r="H350" s="197">
        <v>896.26900000000001</v>
      </c>
      <c r="I350" s="198"/>
      <c r="J350" s="199">
        <f>ROUND(I350*H350,2)</f>
        <v>0</v>
      </c>
      <c r="K350" s="195" t="s">
        <v>170</v>
      </c>
      <c r="L350" s="41"/>
      <c r="M350" s="200" t="s">
        <v>1</v>
      </c>
      <c r="N350" s="201" t="s">
        <v>45</v>
      </c>
      <c r="O350" s="73"/>
      <c r="P350" s="202">
        <f>O350*H350</f>
        <v>0</v>
      </c>
      <c r="Q350" s="202">
        <v>0</v>
      </c>
      <c r="R350" s="202">
        <f>Q350*H350</f>
        <v>0</v>
      </c>
      <c r="S350" s="202">
        <v>0</v>
      </c>
      <c r="T350" s="203">
        <f>S350*H350</f>
        <v>0</v>
      </c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R350" s="204" t="s">
        <v>171</v>
      </c>
      <c r="AT350" s="204" t="s">
        <v>166</v>
      </c>
      <c r="AU350" s="204" t="s">
        <v>90</v>
      </c>
      <c r="AY350" s="19" t="s">
        <v>164</v>
      </c>
      <c r="BE350" s="205">
        <f>IF(N350="základní",J350,0)</f>
        <v>0</v>
      </c>
      <c r="BF350" s="205">
        <f>IF(N350="snížená",J350,0)</f>
        <v>0</v>
      </c>
      <c r="BG350" s="205">
        <f>IF(N350="zákl. přenesená",J350,0)</f>
        <v>0</v>
      </c>
      <c r="BH350" s="205">
        <f>IF(N350="sníž. přenesená",J350,0)</f>
        <v>0</v>
      </c>
      <c r="BI350" s="205">
        <f>IF(N350="nulová",J350,0)</f>
        <v>0</v>
      </c>
      <c r="BJ350" s="19" t="s">
        <v>88</v>
      </c>
      <c r="BK350" s="205">
        <f>ROUND(I350*H350,2)</f>
        <v>0</v>
      </c>
      <c r="BL350" s="19" t="s">
        <v>171</v>
      </c>
      <c r="BM350" s="204" t="s">
        <v>493</v>
      </c>
    </row>
    <row r="351" spans="1:65" s="2" customFormat="1" ht="22.2" customHeight="1">
      <c r="A351" s="36"/>
      <c r="B351" s="37"/>
      <c r="C351" s="193" t="s">
        <v>494</v>
      </c>
      <c r="D351" s="193" t="s">
        <v>166</v>
      </c>
      <c r="E351" s="194" t="s">
        <v>495</v>
      </c>
      <c r="F351" s="195" t="s">
        <v>496</v>
      </c>
      <c r="G351" s="196" t="s">
        <v>169</v>
      </c>
      <c r="H351" s="197">
        <v>896.26900000000001</v>
      </c>
      <c r="I351" s="198"/>
      <c r="J351" s="199">
        <f>ROUND(I351*H351,2)</f>
        <v>0</v>
      </c>
      <c r="K351" s="195" t="s">
        <v>170</v>
      </c>
      <c r="L351" s="41"/>
      <c r="M351" s="200" t="s">
        <v>1</v>
      </c>
      <c r="N351" s="201" t="s">
        <v>45</v>
      </c>
      <c r="O351" s="73"/>
      <c r="P351" s="202">
        <f>O351*H351</f>
        <v>0</v>
      </c>
      <c r="Q351" s="202">
        <v>0</v>
      </c>
      <c r="R351" s="202">
        <f>Q351*H351</f>
        <v>0</v>
      </c>
      <c r="S351" s="202">
        <v>0</v>
      </c>
      <c r="T351" s="203">
        <f>S351*H351</f>
        <v>0</v>
      </c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R351" s="204" t="s">
        <v>171</v>
      </c>
      <c r="AT351" s="204" t="s">
        <v>166</v>
      </c>
      <c r="AU351" s="204" t="s">
        <v>90</v>
      </c>
      <c r="AY351" s="19" t="s">
        <v>164</v>
      </c>
      <c r="BE351" s="205">
        <f>IF(N351="základní",J351,0)</f>
        <v>0</v>
      </c>
      <c r="BF351" s="205">
        <f>IF(N351="snížená",J351,0)</f>
        <v>0</v>
      </c>
      <c r="BG351" s="205">
        <f>IF(N351="zákl. přenesená",J351,0)</f>
        <v>0</v>
      </c>
      <c r="BH351" s="205">
        <f>IF(N351="sníž. přenesená",J351,0)</f>
        <v>0</v>
      </c>
      <c r="BI351" s="205">
        <f>IF(N351="nulová",J351,0)</f>
        <v>0</v>
      </c>
      <c r="BJ351" s="19" t="s">
        <v>88</v>
      </c>
      <c r="BK351" s="205">
        <f>ROUND(I351*H351,2)</f>
        <v>0</v>
      </c>
      <c r="BL351" s="19" t="s">
        <v>171</v>
      </c>
      <c r="BM351" s="204" t="s">
        <v>497</v>
      </c>
    </row>
    <row r="352" spans="1:65" s="12" customFormat="1" ht="22.8" customHeight="1">
      <c r="B352" s="177"/>
      <c r="C352" s="178"/>
      <c r="D352" s="179" t="s">
        <v>79</v>
      </c>
      <c r="E352" s="191" t="s">
        <v>498</v>
      </c>
      <c r="F352" s="191" t="s">
        <v>499</v>
      </c>
      <c r="G352" s="178"/>
      <c r="H352" s="178"/>
      <c r="I352" s="181"/>
      <c r="J352" s="192">
        <f>BK352</f>
        <v>0</v>
      </c>
      <c r="K352" s="178"/>
      <c r="L352" s="183"/>
      <c r="M352" s="184"/>
      <c r="N352" s="185"/>
      <c r="O352" s="185"/>
      <c r="P352" s="186">
        <f>SUM(P353:P361)</f>
        <v>0</v>
      </c>
      <c r="Q352" s="185"/>
      <c r="R352" s="186">
        <f>SUM(R353:R361)</f>
        <v>0</v>
      </c>
      <c r="S352" s="185"/>
      <c r="T352" s="187">
        <f>SUM(T353:T361)</f>
        <v>0</v>
      </c>
      <c r="AR352" s="188" t="s">
        <v>88</v>
      </c>
      <c r="AT352" s="189" t="s">
        <v>79</v>
      </c>
      <c r="AU352" s="189" t="s">
        <v>88</v>
      </c>
      <c r="AY352" s="188" t="s">
        <v>164</v>
      </c>
      <c r="BK352" s="190">
        <f>SUM(BK353:BK361)</f>
        <v>0</v>
      </c>
    </row>
    <row r="353" spans="1:65" s="2" customFormat="1" ht="30" customHeight="1">
      <c r="A353" s="36"/>
      <c r="B353" s="37"/>
      <c r="C353" s="193" t="s">
        <v>500</v>
      </c>
      <c r="D353" s="193" t="s">
        <v>166</v>
      </c>
      <c r="E353" s="194" t="s">
        <v>501</v>
      </c>
      <c r="F353" s="195" t="s">
        <v>502</v>
      </c>
      <c r="G353" s="196" t="s">
        <v>186</v>
      </c>
      <c r="H353" s="197">
        <v>4980.9440000000004</v>
      </c>
      <c r="I353" s="198"/>
      <c r="J353" s="199">
        <f>ROUND(I353*H353,2)</f>
        <v>0</v>
      </c>
      <c r="K353" s="195" t="s">
        <v>1</v>
      </c>
      <c r="L353" s="41"/>
      <c r="M353" s="200" t="s">
        <v>1</v>
      </c>
      <c r="N353" s="201" t="s">
        <v>45</v>
      </c>
      <c r="O353" s="73"/>
      <c r="P353" s="202">
        <f>O353*H353</f>
        <v>0</v>
      </c>
      <c r="Q353" s="202">
        <v>0</v>
      </c>
      <c r="R353" s="202">
        <f>Q353*H353</f>
        <v>0</v>
      </c>
      <c r="S353" s="202">
        <v>0</v>
      </c>
      <c r="T353" s="203">
        <f>S353*H353</f>
        <v>0</v>
      </c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R353" s="204" t="s">
        <v>171</v>
      </c>
      <c r="AT353" s="204" t="s">
        <v>166</v>
      </c>
      <c r="AU353" s="204" t="s">
        <v>90</v>
      </c>
      <c r="AY353" s="19" t="s">
        <v>164</v>
      </c>
      <c r="BE353" s="205">
        <f>IF(N353="základní",J353,0)</f>
        <v>0</v>
      </c>
      <c r="BF353" s="205">
        <f>IF(N353="snížená",J353,0)</f>
        <v>0</v>
      </c>
      <c r="BG353" s="205">
        <f>IF(N353="zákl. přenesená",J353,0)</f>
        <v>0</v>
      </c>
      <c r="BH353" s="205">
        <f>IF(N353="sníž. přenesená",J353,0)</f>
        <v>0</v>
      </c>
      <c r="BI353" s="205">
        <f>IF(N353="nulová",J353,0)</f>
        <v>0</v>
      </c>
      <c r="BJ353" s="19" t="s">
        <v>88</v>
      </c>
      <c r="BK353" s="205">
        <f>ROUND(I353*H353,2)</f>
        <v>0</v>
      </c>
      <c r="BL353" s="19" t="s">
        <v>171</v>
      </c>
      <c r="BM353" s="204" t="s">
        <v>503</v>
      </c>
    </row>
    <row r="354" spans="1:65" s="2" customFormat="1" ht="22.2" customHeight="1">
      <c r="A354" s="36"/>
      <c r="B354" s="37"/>
      <c r="C354" s="193" t="s">
        <v>504</v>
      </c>
      <c r="D354" s="193" t="s">
        <v>166</v>
      </c>
      <c r="E354" s="194" t="s">
        <v>505</v>
      </c>
      <c r="F354" s="195" t="s">
        <v>506</v>
      </c>
      <c r="G354" s="196" t="s">
        <v>186</v>
      </c>
      <c r="H354" s="197">
        <v>4980.9440000000004</v>
      </c>
      <c r="I354" s="198"/>
      <c r="J354" s="199">
        <f>ROUND(I354*H354,2)</f>
        <v>0</v>
      </c>
      <c r="K354" s="195" t="s">
        <v>1</v>
      </c>
      <c r="L354" s="41"/>
      <c r="M354" s="200" t="s">
        <v>1</v>
      </c>
      <c r="N354" s="201" t="s">
        <v>45</v>
      </c>
      <c r="O354" s="73"/>
      <c r="P354" s="202">
        <f>O354*H354</f>
        <v>0</v>
      </c>
      <c r="Q354" s="202">
        <v>0</v>
      </c>
      <c r="R354" s="202">
        <f>Q354*H354</f>
        <v>0</v>
      </c>
      <c r="S354" s="202">
        <v>0</v>
      </c>
      <c r="T354" s="203">
        <f>S354*H354</f>
        <v>0</v>
      </c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R354" s="204" t="s">
        <v>171</v>
      </c>
      <c r="AT354" s="204" t="s">
        <v>166</v>
      </c>
      <c r="AU354" s="204" t="s">
        <v>90</v>
      </c>
      <c r="AY354" s="19" t="s">
        <v>164</v>
      </c>
      <c r="BE354" s="205">
        <f>IF(N354="základní",J354,0)</f>
        <v>0</v>
      </c>
      <c r="BF354" s="205">
        <f>IF(N354="snížená",J354,0)</f>
        <v>0</v>
      </c>
      <c r="BG354" s="205">
        <f>IF(N354="zákl. přenesená",J354,0)</f>
        <v>0</v>
      </c>
      <c r="BH354" s="205">
        <f>IF(N354="sníž. přenesená",J354,0)</f>
        <v>0</v>
      </c>
      <c r="BI354" s="205">
        <f>IF(N354="nulová",J354,0)</f>
        <v>0</v>
      </c>
      <c r="BJ354" s="19" t="s">
        <v>88</v>
      </c>
      <c r="BK354" s="205">
        <f>ROUND(I354*H354,2)</f>
        <v>0</v>
      </c>
      <c r="BL354" s="19" t="s">
        <v>171</v>
      </c>
      <c r="BM354" s="204" t="s">
        <v>507</v>
      </c>
    </row>
    <row r="355" spans="1:65" s="2" customFormat="1" ht="22.2" customHeight="1">
      <c r="A355" s="36"/>
      <c r="B355" s="37"/>
      <c r="C355" s="193" t="s">
        <v>508</v>
      </c>
      <c r="D355" s="193" t="s">
        <v>166</v>
      </c>
      <c r="E355" s="194" t="s">
        <v>509</v>
      </c>
      <c r="F355" s="195" t="s">
        <v>510</v>
      </c>
      <c r="G355" s="196" t="s">
        <v>186</v>
      </c>
      <c r="H355" s="197">
        <v>94637.936000000002</v>
      </c>
      <c r="I355" s="198"/>
      <c r="J355" s="199">
        <f>ROUND(I355*H355,2)</f>
        <v>0</v>
      </c>
      <c r="K355" s="195" t="s">
        <v>1</v>
      </c>
      <c r="L355" s="41"/>
      <c r="M355" s="200" t="s">
        <v>1</v>
      </c>
      <c r="N355" s="201" t="s">
        <v>45</v>
      </c>
      <c r="O355" s="73"/>
      <c r="P355" s="202">
        <f>O355*H355</f>
        <v>0</v>
      </c>
      <c r="Q355" s="202">
        <v>0</v>
      </c>
      <c r="R355" s="202">
        <f>Q355*H355</f>
        <v>0</v>
      </c>
      <c r="S355" s="202">
        <v>0</v>
      </c>
      <c r="T355" s="203">
        <f>S355*H355</f>
        <v>0</v>
      </c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R355" s="204" t="s">
        <v>171</v>
      </c>
      <c r="AT355" s="204" t="s">
        <v>166</v>
      </c>
      <c r="AU355" s="204" t="s">
        <v>90</v>
      </c>
      <c r="AY355" s="19" t="s">
        <v>164</v>
      </c>
      <c r="BE355" s="205">
        <f>IF(N355="základní",J355,0)</f>
        <v>0</v>
      </c>
      <c r="BF355" s="205">
        <f>IF(N355="snížená",J355,0)</f>
        <v>0</v>
      </c>
      <c r="BG355" s="205">
        <f>IF(N355="zákl. přenesená",J355,0)</f>
        <v>0</v>
      </c>
      <c r="BH355" s="205">
        <f>IF(N355="sníž. přenesená",J355,0)</f>
        <v>0</v>
      </c>
      <c r="BI355" s="205">
        <f>IF(N355="nulová",J355,0)</f>
        <v>0</v>
      </c>
      <c r="BJ355" s="19" t="s">
        <v>88</v>
      </c>
      <c r="BK355" s="205">
        <f>ROUND(I355*H355,2)</f>
        <v>0</v>
      </c>
      <c r="BL355" s="19" t="s">
        <v>171</v>
      </c>
      <c r="BM355" s="204" t="s">
        <v>511</v>
      </c>
    </row>
    <row r="356" spans="1:65" s="13" customFormat="1" ht="10.199999999999999">
      <c r="B356" s="206"/>
      <c r="C356" s="207"/>
      <c r="D356" s="208" t="s">
        <v>177</v>
      </c>
      <c r="E356" s="209" t="s">
        <v>1</v>
      </c>
      <c r="F356" s="210" t="s">
        <v>512</v>
      </c>
      <c r="G356" s="207"/>
      <c r="H356" s="211">
        <v>94637.936000000002</v>
      </c>
      <c r="I356" s="212"/>
      <c r="J356" s="207"/>
      <c r="K356" s="207"/>
      <c r="L356" s="213"/>
      <c r="M356" s="214"/>
      <c r="N356" s="215"/>
      <c r="O356" s="215"/>
      <c r="P356" s="215"/>
      <c r="Q356" s="215"/>
      <c r="R356" s="215"/>
      <c r="S356" s="215"/>
      <c r="T356" s="216"/>
      <c r="AT356" s="217" t="s">
        <v>177</v>
      </c>
      <c r="AU356" s="217" t="s">
        <v>90</v>
      </c>
      <c r="AV356" s="13" t="s">
        <v>90</v>
      </c>
      <c r="AW356" s="13" t="s">
        <v>36</v>
      </c>
      <c r="AX356" s="13" t="s">
        <v>88</v>
      </c>
      <c r="AY356" s="217" t="s">
        <v>164</v>
      </c>
    </row>
    <row r="357" spans="1:65" s="2" customFormat="1" ht="30" customHeight="1">
      <c r="A357" s="36"/>
      <c r="B357" s="37"/>
      <c r="C357" s="193" t="s">
        <v>513</v>
      </c>
      <c r="D357" s="193" t="s">
        <v>166</v>
      </c>
      <c r="E357" s="194" t="s">
        <v>514</v>
      </c>
      <c r="F357" s="195" t="s">
        <v>515</v>
      </c>
      <c r="G357" s="196" t="s">
        <v>186</v>
      </c>
      <c r="H357" s="197">
        <v>4622.4480000000003</v>
      </c>
      <c r="I357" s="198"/>
      <c r="J357" s="199">
        <f>ROUND(I357*H357,2)</f>
        <v>0</v>
      </c>
      <c r="K357" s="195" t="s">
        <v>170</v>
      </c>
      <c r="L357" s="41"/>
      <c r="M357" s="200" t="s">
        <v>1</v>
      </c>
      <c r="N357" s="201" t="s">
        <v>45</v>
      </c>
      <c r="O357" s="73"/>
      <c r="P357" s="202">
        <f>O357*H357</f>
        <v>0</v>
      </c>
      <c r="Q357" s="202">
        <v>0</v>
      </c>
      <c r="R357" s="202">
        <f>Q357*H357</f>
        <v>0</v>
      </c>
      <c r="S357" s="202">
        <v>0</v>
      </c>
      <c r="T357" s="203">
        <f>S357*H357</f>
        <v>0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R357" s="204" t="s">
        <v>171</v>
      </c>
      <c r="AT357" s="204" t="s">
        <v>166</v>
      </c>
      <c r="AU357" s="204" t="s">
        <v>90</v>
      </c>
      <c r="AY357" s="19" t="s">
        <v>164</v>
      </c>
      <c r="BE357" s="205">
        <f>IF(N357="základní",J357,0)</f>
        <v>0</v>
      </c>
      <c r="BF357" s="205">
        <f>IF(N357="snížená",J357,0)</f>
        <v>0</v>
      </c>
      <c r="BG357" s="205">
        <f>IF(N357="zákl. přenesená",J357,0)</f>
        <v>0</v>
      </c>
      <c r="BH357" s="205">
        <f>IF(N357="sníž. přenesená",J357,0)</f>
        <v>0</v>
      </c>
      <c r="BI357" s="205">
        <f>IF(N357="nulová",J357,0)</f>
        <v>0</v>
      </c>
      <c r="BJ357" s="19" t="s">
        <v>88</v>
      </c>
      <c r="BK357" s="205">
        <f>ROUND(I357*H357,2)</f>
        <v>0</v>
      </c>
      <c r="BL357" s="19" t="s">
        <v>171</v>
      </c>
      <c r="BM357" s="204" t="s">
        <v>516</v>
      </c>
    </row>
    <row r="358" spans="1:65" s="13" customFormat="1" ht="10.199999999999999">
      <c r="B358" s="206"/>
      <c r="C358" s="207"/>
      <c r="D358" s="208" t="s">
        <v>177</v>
      </c>
      <c r="E358" s="209" t="s">
        <v>1</v>
      </c>
      <c r="F358" s="210" t="s">
        <v>517</v>
      </c>
      <c r="G358" s="207"/>
      <c r="H358" s="211">
        <v>4622.4480000000003</v>
      </c>
      <c r="I358" s="212"/>
      <c r="J358" s="207"/>
      <c r="K358" s="207"/>
      <c r="L358" s="213"/>
      <c r="M358" s="214"/>
      <c r="N358" s="215"/>
      <c r="O358" s="215"/>
      <c r="P358" s="215"/>
      <c r="Q358" s="215"/>
      <c r="R358" s="215"/>
      <c r="S358" s="215"/>
      <c r="T358" s="216"/>
      <c r="AT358" s="217" t="s">
        <v>177</v>
      </c>
      <c r="AU358" s="217" t="s">
        <v>90</v>
      </c>
      <c r="AV358" s="13" t="s">
        <v>90</v>
      </c>
      <c r="AW358" s="13" t="s">
        <v>36</v>
      </c>
      <c r="AX358" s="13" t="s">
        <v>88</v>
      </c>
      <c r="AY358" s="217" t="s">
        <v>164</v>
      </c>
    </row>
    <row r="359" spans="1:65" s="2" customFormat="1" ht="14.4" customHeight="1">
      <c r="A359" s="36"/>
      <c r="B359" s="37"/>
      <c r="C359" s="193" t="s">
        <v>518</v>
      </c>
      <c r="D359" s="193" t="s">
        <v>166</v>
      </c>
      <c r="E359" s="194" t="s">
        <v>519</v>
      </c>
      <c r="F359" s="195" t="s">
        <v>520</v>
      </c>
      <c r="G359" s="196" t="s">
        <v>186</v>
      </c>
      <c r="H359" s="197">
        <v>99.418000000000006</v>
      </c>
      <c r="I359" s="198"/>
      <c r="J359" s="199">
        <f>ROUND(I359*H359,2)</f>
        <v>0</v>
      </c>
      <c r="K359" s="195" t="s">
        <v>1</v>
      </c>
      <c r="L359" s="41"/>
      <c r="M359" s="200" t="s">
        <v>1</v>
      </c>
      <c r="N359" s="201" t="s">
        <v>45</v>
      </c>
      <c r="O359" s="73"/>
      <c r="P359" s="202">
        <f>O359*H359</f>
        <v>0</v>
      </c>
      <c r="Q359" s="202">
        <v>0</v>
      </c>
      <c r="R359" s="202">
        <f>Q359*H359</f>
        <v>0</v>
      </c>
      <c r="S359" s="202">
        <v>0</v>
      </c>
      <c r="T359" s="203">
        <f>S359*H359</f>
        <v>0</v>
      </c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R359" s="204" t="s">
        <v>171</v>
      </c>
      <c r="AT359" s="204" t="s">
        <v>166</v>
      </c>
      <c r="AU359" s="204" t="s">
        <v>90</v>
      </c>
      <c r="AY359" s="19" t="s">
        <v>164</v>
      </c>
      <c r="BE359" s="205">
        <f>IF(N359="základní",J359,0)</f>
        <v>0</v>
      </c>
      <c r="BF359" s="205">
        <f>IF(N359="snížená",J359,0)</f>
        <v>0</v>
      </c>
      <c r="BG359" s="205">
        <f>IF(N359="zákl. přenesená",J359,0)</f>
        <v>0</v>
      </c>
      <c r="BH359" s="205">
        <f>IF(N359="sníž. přenesená",J359,0)</f>
        <v>0</v>
      </c>
      <c r="BI359" s="205">
        <f>IF(N359="nulová",J359,0)</f>
        <v>0</v>
      </c>
      <c r="BJ359" s="19" t="s">
        <v>88</v>
      </c>
      <c r="BK359" s="205">
        <f>ROUND(I359*H359,2)</f>
        <v>0</v>
      </c>
      <c r="BL359" s="19" t="s">
        <v>171</v>
      </c>
      <c r="BM359" s="204" t="s">
        <v>521</v>
      </c>
    </row>
    <row r="360" spans="1:65" s="13" customFormat="1" ht="10.199999999999999">
      <c r="B360" s="206"/>
      <c r="C360" s="207"/>
      <c r="D360" s="208" t="s">
        <v>177</v>
      </c>
      <c r="E360" s="209" t="s">
        <v>1</v>
      </c>
      <c r="F360" s="210" t="s">
        <v>522</v>
      </c>
      <c r="G360" s="207"/>
      <c r="H360" s="211">
        <v>99.418000000000006</v>
      </c>
      <c r="I360" s="212"/>
      <c r="J360" s="207"/>
      <c r="K360" s="207"/>
      <c r="L360" s="213"/>
      <c r="M360" s="214"/>
      <c r="N360" s="215"/>
      <c r="O360" s="215"/>
      <c r="P360" s="215"/>
      <c r="Q360" s="215"/>
      <c r="R360" s="215"/>
      <c r="S360" s="215"/>
      <c r="T360" s="216"/>
      <c r="AT360" s="217" t="s">
        <v>177</v>
      </c>
      <c r="AU360" s="217" t="s">
        <v>90</v>
      </c>
      <c r="AV360" s="13" t="s">
        <v>90</v>
      </c>
      <c r="AW360" s="13" t="s">
        <v>36</v>
      </c>
      <c r="AX360" s="13" t="s">
        <v>88</v>
      </c>
      <c r="AY360" s="217" t="s">
        <v>164</v>
      </c>
    </row>
    <row r="361" spans="1:65" s="2" customFormat="1" ht="22.2" customHeight="1">
      <c r="A361" s="36"/>
      <c r="B361" s="37"/>
      <c r="C361" s="193" t="s">
        <v>523</v>
      </c>
      <c r="D361" s="193" t="s">
        <v>166</v>
      </c>
      <c r="E361" s="194" t="s">
        <v>524</v>
      </c>
      <c r="F361" s="195" t="s">
        <v>525</v>
      </c>
      <c r="G361" s="196" t="s">
        <v>186</v>
      </c>
      <c r="H361" s="197">
        <v>257.96800000000002</v>
      </c>
      <c r="I361" s="198"/>
      <c r="J361" s="199">
        <f>ROUND(I361*H361,2)</f>
        <v>0</v>
      </c>
      <c r="K361" s="195" t="s">
        <v>1</v>
      </c>
      <c r="L361" s="41"/>
      <c r="M361" s="200" t="s">
        <v>1</v>
      </c>
      <c r="N361" s="201" t="s">
        <v>45</v>
      </c>
      <c r="O361" s="73"/>
      <c r="P361" s="202">
        <f>O361*H361</f>
        <v>0</v>
      </c>
      <c r="Q361" s="202">
        <v>0</v>
      </c>
      <c r="R361" s="202">
        <f>Q361*H361</f>
        <v>0</v>
      </c>
      <c r="S361" s="202">
        <v>0</v>
      </c>
      <c r="T361" s="203">
        <f>S361*H361</f>
        <v>0</v>
      </c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R361" s="204" t="s">
        <v>171</v>
      </c>
      <c r="AT361" s="204" t="s">
        <v>166</v>
      </c>
      <c r="AU361" s="204" t="s">
        <v>90</v>
      </c>
      <c r="AY361" s="19" t="s">
        <v>164</v>
      </c>
      <c r="BE361" s="205">
        <f>IF(N361="základní",J361,0)</f>
        <v>0</v>
      </c>
      <c r="BF361" s="205">
        <f>IF(N361="snížená",J361,0)</f>
        <v>0</v>
      </c>
      <c r="BG361" s="205">
        <f>IF(N361="zákl. přenesená",J361,0)</f>
        <v>0</v>
      </c>
      <c r="BH361" s="205">
        <f>IF(N361="sníž. přenesená",J361,0)</f>
        <v>0</v>
      </c>
      <c r="BI361" s="205">
        <f>IF(N361="nulová",J361,0)</f>
        <v>0</v>
      </c>
      <c r="BJ361" s="19" t="s">
        <v>88</v>
      </c>
      <c r="BK361" s="205">
        <f>ROUND(I361*H361,2)</f>
        <v>0</v>
      </c>
      <c r="BL361" s="19" t="s">
        <v>171</v>
      </c>
      <c r="BM361" s="204" t="s">
        <v>526</v>
      </c>
    </row>
    <row r="362" spans="1:65" s="12" customFormat="1" ht="22.8" customHeight="1">
      <c r="B362" s="177"/>
      <c r="C362" s="178"/>
      <c r="D362" s="179" t="s">
        <v>79</v>
      </c>
      <c r="E362" s="191" t="s">
        <v>527</v>
      </c>
      <c r="F362" s="191" t="s">
        <v>528</v>
      </c>
      <c r="G362" s="178"/>
      <c r="H362" s="178"/>
      <c r="I362" s="181"/>
      <c r="J362" s="192">
        <f>BK362</f>
        <v>0</v>
      </c>
      <c r="K362" s="178"/>
      <c r="L362" s="183"/>
      <c r="M362" s="184"/>
      <c r="N362" s="185"/>
      <c r="O362" s="185"/>
      <c r="P362" s="186">
        <f>P363</f>
        <v>0</v>
      </c>
      <c r="Q362" s="185"/>
      <c r="R362" s="186">
        <f>R363</f>
        <v>0</v>
      </c>
      <c r="S362" s="185"/>
      <c r="T362" s="187">
        <f>T363</f>
        <v>0</v>
      </c>
      <c r="AR362" s="188" t="s">
        <v>88</v>
      </c>
      <c r="AT362" s="189" t="s">
        <v>79</v>
      </c>
      <c r="AU362" s="189" t="s">
        <v>88</v>
      </c>
      <c r="AY362" s="188" t="s">
        <v>164</v>
      </c>
      <c r="BK362" s="190">
        <f>BK363</f>
        <v>0</v>
      </c>
    </row>
    <row r="363" spans="1:65" s="2" customFormat="1" ht="22.2" customHeight="1">
      <c r="A363" s="36"/>
      <c r="B363" s="37"/>
      <c r="C363" s="193" t="s">
        <v>529</v>
      </c>
      <c r="D363" s="193" t="s">
        <v>166</v>
      </c>
      <c r="E363" s="194" t="s">
        <v>530</v>
      </c>
      <c r="F363" s="195" t="s">
        <v>531</v>
      </c>
      <c r="G363" s="196" t="s">
        <v>186</v>
      </c>
      <c r="H363" s="197">
        <v>137.232</v>
      </c>
      <c r="I363" s="198"/>
      <c r="J363" s="199">
        <f>ROUND(I363*H363,2)</f>
        <v>0</v>
      </c>
      <c r="K363" s="195" t="s">
        <v>170</v>
      </c>
      <c r="L363" s="41"/>
      <c r="M363" s="200" t="s">
        <v>1</v>
      </c>
      <c r="N363" s="201" t="s">
        <v>45</v>
      </c>
      <c r="O363" s="73"/>
      <c r="P363" s="202">
        <f>O363*H363</f>
        <v>0</v>
      </c>
      <c r="Q363" s="202">
        <v>0</v>
      </c>
      <c r="R363" s="202">
        <f>Q363*H363</f>
        <v>0</v>
      </c>
      <c r="S363" s="202">
        <v>0</v>
      </c>
      <c r="T363" s="203">
        <f>S363*H363</f>
        <v>0</v>
      </c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R363" s="204" t="s">
        <v>171</v>
      </c>
      <c r="AT363" s="204" t="s">
        <v>166</v>
      </c>
      <c r="AU363" s="204" t="s">
        <v>90</v>
      </c>
      <c r="AY363" s="19" t="s">
        <v>164</v>
      </c>
      <c r="BE363" s="205">
        <f>IF(N363="základní",J363,0)</f>
        <v>0</v>
      </c>
      <c r="BF363" s="205">
        <f>IF(N363="snížená",J363,0)</f>
        <v>0</v>
      </c>
      <c r="BG363" s="205">
        <f>IF(N363="zákl. přenesená",J363,0)</f>
        <v>0</v>
      </c>
      <c r="BH363" s="205">
        <f>IF(N363="sníž. přenesená",J363,0)</f>
        <v>0</v>
      </c>
      <c r="BI363" s="205">
        <f>IF(N363="nulová",J363,0)</f>
        <v>0</v>
      </c>
      <c r="BJ363" s="19" t="s">
        <v>88</v>
      </c>
      <c r="BK363" s="205">
        <f>ROUND(I363*H363,2)</f>
        <v>0</v>
      </c>
      <c r="BL363" s="19" t="s">
        <v>171</v>
      </c>
      <c r="BM363" s="204" t="s">
        <v>532</v>
      </c>
    </row>
    <row r="364" spans="1:65" s="12" customFormat="1" ht="25.95" customHeight="1">
      <c r="B364" s="177"/>
      <c r="C364" s="178"/>
      <c r="D364" s="179" t="s">
        <v>79</v>
      </c>
      <c r="E364" s="180" t="s">
        <v>533</v>
      </c>
      <c r="F364" s="180" t="s">
        <v>534</v>
      </c>
      <c r="G364" s="178"/>
      <c r="H364" s="178"/>
      <c r="I364" s="181"/>
      <c r="J364" s="182">
        <f>BK364</f>
        <v>0</v>
      </c>
      <c r="K364" s="178"/>
      <c r="L364" s="183"/>
      <c r="M364" s="184"/>
      <c r="N364" s="185"/>
      <c r="O364" s="185"/>
      <c r="P364" s="186">
        <f>P365+P368</f>
        <v>0</v>
      </c>
      <c r="Q364" s="185"/>
      <c r="R364" s="186">
        <f>R365+R368</f>
        <v>0</v>
      </c>
      <c r="S364" s="185"/>
      <c r="T364" s="187">
        <f>T365+T368</f>
        <v>100.63536000000001</v>
      </c>
      <c r="AR364" s="188" t="s">
        <v>90</v>
      </c>
      <c r="AT364" s="189" t="s">
        <v>79</v>
      </c>
      <c r="AU364" s="189" t="s">
        <v>80</v>
      </c>
      <c r="AY364" s="188" t="s">
        <v>164</v>
      </c>
      <c r="BK364" s="190">
        <f>BK365+BK368</f>
        <v>0</v>
      </c>
    </row>
    <row r="365" spans="1:65" s="12" customFormat="1" ht="22.8" customHeight="1">
      <c r="B365" s="177"/>
      <c r="C365" s="178"/>
      <c r="D365" s="179" t="s">
        <v>79</v>
      </c>
      <c r="E365" s="191" t="s">
        <v>535</v>
      </c>
      <c r="F365" s="191" t="s">
        <v>536</v>
      </c>
      <c r="G365" s="178"/>
      <c r="H365" s="178"/>
      <c r="I365" s="181"/>
      <c r="J365" s="192">
        <f>BK365</f>
        <v>0</v>
      </c>
      <c r="K365" s="178"/>
      <c r="L365" s="183"/>
      <c r="M365" s="184"/>
      <c r="N365" s="185"/>
      <c r="O365" s="185"/>
      <c r="P365" s="186">
        <f>SUM(P366:P367)</f>
        <v>0</v>
      </c>
      <c r="Q365" s="185"/>
      <c r="R365" s="186">
        <f>SUM(R366:R367)</f>
        <v>0</v>
      </c>
      <c r="S365" s="185"/>
      <c r="T365" s="187">
        <f>SUM(T366:T367)</f>
        <v>0.10732</v>
      </c>
      <c r="AR365" s="188" t="s">
        <v>90</v>
      </c>
      <c r="AT365" s="189" t="s">
        <v>79</v>
      </c>
      <c r="AU365" s="189" t="s">
        <v>88</v>
      </c>
      <c r="AY365" s="188" t="s">
        <v>164</v>
      </c>
      <c r="BK365" s="190">
        <f>SUM(BK366:BK367)</f>
        <v>0</v>
      </c>
    </row>
    <row r="366" spans="1:65" s="2" customFormat="1" ht="14.4" customHeight="1">
      <c r="A366" s="36"/>
      <c r="B366" s="37"/>
      <c r="C366" s="193" t="s">
        <v>537</v>
      </c>
      <c r="D366" s="193" t="s">
        <v>166</v>
      </c>
      <c r="E366" s="194" t="s">
        <v>538</v>
      </c>
      <c r="F366" s="195" t="s">
        <v>539</v>
      </c>
      <c r="G366" s="196" t="s">
        <v>540</v>
      </c>
      <c r="H366" s="197">
        <v>2</v>
      </c>
      <c r="I366" s="198"/>
      <c r="J366" s="199">
        <f>ROUND(I366*H366,2)</f>
        <v>0</v>
      </c>
      <c r="K366" s="195" t="s">
        <v>170</v>
      </c>
      <c r="L366" s="41"/>
      <c r="M366" s="200" t="s">
        <v>1</v>
      </c>
      <c r="N366" s="201" t="s">
        <v>45</v>
      </c>
      <c r="O366" s="73"/>
      <c r="P366" s="202">
        <f>O366*H366</f>
        <v>0</v>
      </c>
      <c r="Q366" s="202">
        <v>0</v>
      </c>
      <c r="R366" s="202">
        <f>Q366*H366</f>
        <v>0</v>
      </c>
      <c r="S366" s="202">
        <v>3.4200000000000001E-2</v>
      </c>
      <c r="T366" s="203">
        <f>S366*H366</f>
        <v>6.8400000000000002E-2</v>
      </c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R366" s="204" t="s">
        <v>270</v>
      </c>
      <c r="AT366" s="204" t="s">
        <v>166</v>
      </c>
      <c r="AU366" s="204" t="s">
        <v>90</v>
      </c>
      <c r="AY366" s="19" t="s">
        <v>164</v>
      </c>
      <c r="BE366" s="205">
        <f>IF(N366="základní",J366,0)</f>
        <v>0</v>
      </c>
      <c r="BF366" s="205">
        <f>IF(N366="snížená",J366,0)</f>
        <v>0</v>
      </c>
      <c r="BG366" s="205">
        <f>IF(N366="zákl. přenesená",J366,0)</f>
        <v>0</v>
      </c>
      <c r="BH366" s="205">
        <f>IF(N366="sníž. přenesená",J366,0)</f>
        <v>0</v>
      </c>
      <c r="BI366" s="205">
        <f>IF(N366="nulová",J366,0)</f>
        <v>0</v>
      </c>
      <c r="BJ366" s="19" t="s">
        <v>88</v>
      </c>
      <c r="BK366" s="205">
        <f>ROUND(I366*H366,2)</f>
        <v>0</v>
      </c>
      <c r="BL366" s="19" t="s">
        <v>270</v>
      </c>
      <c r="BM366" s="204" t="s">
        <v>541</v>
      </c>
    </row>
    <row r="367" spans="1:65" s="2" customFormat="1" ht="14.4" customHeight="1">
      <c r="A367" s="36"/>
      <c r="B367" s="37"/>
      <c r="C367" s="193" t="s">
        <v>542</v>
      </c>
      <c r="D367" s="193" t="s">
        <v>166</v>
      </c>
      <c r="E367" s="194" t="s">
        <v>543</v>
      </c>
      <c r="F367" s="195" t="s">
        <v>544</v>
      </c>
      <c r="G367" s="196" t="s">
        <v>540</v>
      </c>
      <c r="H367" s="197">
        <v>2</v>
      </c>
      <c r="I367" s="198"/>
      <c r="J367" s="199">
        <f>ROUND(I367*H367,2)</f>
        <v>0</v>
      </c>
      <c r="K367" s="195" t="s">
        <v>170</v>
      </c>
      <c r="L367" s="41"/>
      <c r="M367" s="200" t="s">
        <v>1</v>
      </c>
      <c r="N367" s="201" t="s">
        <v>45</v>
      </c>
      <c r="O367" s="73"/>
      <c r="P367" s="202">
        <f>O367*H367</f>
        <v>0</v>
      </c>
      <c r="Q367" s="202">
        <v>0</v>
      </c>
      <c r="R367" s="202">
        <f>Q367*H367</f>
        <v>0</v>
      </c>
      <c r="S367" s="202">
        <v>1.9460000000000002E-2</v>
      </c>
      <c r="T367" s="203">
        <f>S367*H367</f>
        <v>3.8920000000000003E-2</v>
      </c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R367" s="204" t="s">
        <v>270</v>
      </c>
      <c r="AT367" s="204" t="s">
        <v>166</v>
      </c>
      <c r="AU367" s="204" t="s">
        <v>90</v>
      </c>
      <c r="AY367" s="19" t="s">
        <v>164</v>
      </c>
      <c r="BE367" s="205">
        <f>IF(N367="základní",J367,0)</f>
        <v>0</v>
      </c>
      <c r="BF367" s="205">
        <f>IF(N367="snížená",J367,0)</f>
        <v>0</v>
      </c>
      <c r="BG367" s="205">
        <f>IF(N367="zákl. přenesená",J367,0)</f>
        <v>0</v>
      </c>
      <c r="BH367" s="205">
        <f>IF(N367="sníž. přenesená",J367,0)</f>
        <v>0</v>
      </c>
      <c r="BI367" s="205">
        <f>IF(N367="nulová",J367,0)</f>
        <v>0</v>
      </c>
      <c r="BJ367" s="19" t="s">
        <v>88</v>
      </c>
      <c r="BK367" s="205">
        <f>ROUND(I367*H367,2)</f>
        <v>0</v>
      </c>
      <c r="BL367" s="19" t="s">
        <v>270</v>
      </c>
      <c r="BM367" s="204" t="s">
        <v>545</v>
      </c>
    </row>
    <row r="368" spans="1:65" s="12" customFormat="1" ht="22.8" customHeight="1">
      <c r="B368" s="177"/>
      <c r="C368" s="178"/>
      <c r="D368" s="179" t="s">
        <v>79</v>
      </c>
      <c r="E368" s="191" t="s">
        <v>546</v>
      </c>
      <c r="F368" s="191" t="s">
        <v>547</v>
      </c>
      <c r="G368" s="178"/>
      <c r="H368" s="178"/>
      <c r="I368" s="181"/>
      <c r="J368" s="192">
        <f>BK368</f>
        <v>0</v>
      </c>
      <c r="K368" s="178"/>
      <c r="L368" s="183"/>
      <c r="M368" s="184"/>
      <c r="N368" s="185"/>
      <c r="O368" s="185"/>
      <c r="P368" s="186">
        <f>SUM(P369:P381)</f>
        <v>0</v>
      </c>
      <c r="Q368" s="185"/>
      <c r="R368" s="186">
        <f>SUM(R369:R381)</f>
        <v>0</v>
      </c>
      <c r="S368" s="185"/>
      <c r="T368" s="187">
        <f>SUM(T369:T381)</f>
        <v>100.52804</v>
      </c>
      <c r="AR368" s="188" t="s">
        <v>90</v>
      </c>
      <c r="AT368" s="189" t="s">
        <v>79</v>
      </c>
      <c r="AU368" s="189" t="s">
        <v>88</v>
      </c>
      <c r="AY368" s="188" t="s">
        <v>164</v>
      </c>
      <c r="BK368" s="190">
        <f>SUM(BK369:BK381)</f>
        <v>0</v>
      </c>
    </row>
    <row r="369" spans="1:65" s="2" customFormat="1" ht="22.2" customHeight="1">
      <c r="A369" s="36"/>
      <c r="B369" s="37"/>
      <c r="C369" s="193" t="s">
        <v>548</v>
      </c>
      <c r="D369" s="193" t="s">
        <v>166</v>
      </c>
      <c r="E369" s="194" t="s">
        <v>549</v>
      </c>
      <c r="F369" s="195" t="s">
        <v>550</v>
      </c>
      <c r="G369" s="196" t="s">
        <v>335</v>
      </c>
      <c r="H369" s="197">
        <v>2.97</v>
      </c>
      <c r="I369" s="198"/>
      <c r="J369" s="199">
        <f>ROUND(I369*H369,2)</f>
        <v>0</v>
      </c>
      <c r="K369" s="195" t="s">
        <v>1</v>
      </c>
      <c r="L369" s="41"/>
      <c r="M369" s="200" t="s">
        <v>1</v>
      </c>
      <c r="N369" s="201" t="s">
        <v>45</v>
      </c>
      <c r="O369" s="73"/>
      <c r="P369" s="202">
        <f>O369*H369</f>
        <v>0</v>
      </c>
      <c r="Q369" s="202">
        <v>0</v>
      </c>
      <c r="R369" s="202">
        <f>Q369*H369</f>
        <v>0</v>
      </c>
      <c r="S369" s="202">
        <v>5.5E-2</v>
      </c>
      <c r="T369" s="203">
        <f>S369*H369</f>
        <v>0.16335000000000002</v>
      </c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R369" s="204" t="s">
        <v>270</v>
      </c>
      <c r="AT369" s="204" t="s">
        <v>166</v>
      </c>
      <c r="AU369" s="204" t="s">
        <v>90</v>
      </c>
      <c r="AY369" s="19" t="s">
        <v>164</v>
      </c>
      <c r="BE369" s="205">
        <f>IF(N369="základní",J369,0)</f>
        <v>0</v>
      </c>
      <c r="BF369" s="205">
        <f>IF(N369="snížená",J369,0)</f>
        <v>0</v>
      </c>
      <c r="BG369" s="205">
        <f>IF(N369="zákl. přenesená",J369,0)</f>
        <v>0</v>
      </c>
      <c r="BH369" s="205">
        <f>IF(N369="sníž. přenesená",J369,0)</f>
        <v>0</v>
      </c>
      <c r="BI369" s="205">
        <f>IF(N369="nulová",J369,0)</f>
        <v>0</v>
      </c>
      <c r="BJ369" s="19" t="s">
        <v>88</v>
      </c>
      <c r="BK369" s="205">
        <f>ROUND(I369*H369,2)</f>
        <v>0</v>
      </c>
      <c r="BL369" s="19" t="s">
        <v>270</v>
      </c>
      <c r="BM369" s="204" t="s">
        <v>551</v>
      </c>
    </row>
    <row r="370" spans="1:65" s="2" customFormat="1" ht="34.799999999999997" customHeight="1">
      <c r="A370" s="36"/>
      <c r="B370" s="37"/>
      <c r="C370" s="193" t="s">
        <v>552</v>
      </c>
      <c r="D370" s="193" t="s">
        <v>166</v>
      </c>
      <c r="E370" s="194" t="s">
        <v>553</v>
      </c>
      <c r="F370" s="195" t="s">
        <v>554</v>
      </c>
      <c r="G370" s="196" t="s">
        <v>325</v>
      </c>
      <c r="H370" s="197">
        <v>3</v>
      </c>
      <c r="I370" s="198"/>
      <c r="J370" s="199">
        <f>ROUND(I370*H370,2)</f>
        <v>0</v>
      </c>
      <c r="K370" s="195" t="s">
        <v>1</v>
      </c>
      <c r="L370" s="41"/>
      <c r="M370" s="200" t="s">
        <v>1</v>
      </c>
      <c r="N370" s="201" t="s">
        <v>45</v>
      </c>
      <c r="O370" s="73"/>
      <c r="P370" s="202">
        <f>O370*H370</f>
        <v>0</v>
      </c>
      <c r="Q370" s="202">
        <v>0</v>
      </c>
      <c r="R370" s="202">
        <f>Q370*H370</f>
        <v>0</v>
      </c>
      <c r="S370" s="202">
        <v>0.37</v>
      </c>
      <c r="T370" s="203">
        <f>S370*H370</f>
        <v>1.1099999999999999</v>
      </c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R370" s="204" t="s">
        <v>270</v>
      </c>
      <c r="AT370" s="204" t="s">
        <v>166</v>
      </c>
      <c r="AU370" s="204" t="s">
        <v>90</v>
      </c>
      <c r="AY370" s="19" t="s">
        <v>164</v>
      </c>
      <c r="BE370" s="205">
        <f>IF(N370="základní",J370,0)</f>
        <v>0</v>
      </c>
      <c r="BF370" s="205">
        <f>IF(N370="snížená",J370,0)</f>
        <v>0</v>
      </c>
      <c r="BG370" s="205">
        <f>IF(N370="zákl. přenesená",J370,0)</f>
        <v>0</v>
      </c>
      <c r="BH370" s="205">
        <f>IF(N370="sníž. přenesená",J370,0)</f>
        <v>0</v>
      </c>
      <c r="BI370" s="205">
        <f>IF(N370="nulová",J370,0)</f>
        <v>0</v>
      </c>
      <c r="BJ370" s="19" t="s">
        <v>88</v>
      </c>
      <c r="BK370" s="205">
        <f>ROUND(I370*H370,2)</f>
        <v>0</v>
      </c>
      <c r="BL370" s="19" t="s">
        <v>270</v>
      </c>
      <c r="BM370" s="204" t="s">
        <v>555</v>
      </c>
    </row>
    <row r="371" spans="1:65" s="13" customFormat="1" ht="10.199999999999999">
      <c r="B371" s="206"/>
      <c r="C371" s="207"/>
      <c r="D371" s="208" t="s">
        <v>177</v>
      </c>
      <c r="E371" s="209" t="s">
        <v>1</v>
      </c>
      <c r="F371" s="210" t="s">
        <v>556</v>
      </c>
      <c r="G371" s="207"/>
      <c r="H371" s="211">
        <v>3</v>
      </c>
      <c r="I371" s="212"/>
      <c r="J371" s="207"/>
      <c r="K371" s="207"/>
      <c r="L371" s="213"/>
      <c r="M371" s="214"/>
      <c r="N371" s="215"/>
      <c r="O371" s="215"/>
      <c r="P371" s="215"/>
      <c r="Q371" s="215"/>
      <c r="R371" s="215"/>
      <c r="S371" s="215"/>
      <c r="T371" s="216"/>
      <c r="AT371" s="217" t="s">
        <v>177</v>
      </c>
      <c r="AU371" s="217" t="s">
        <v>90</v>
      </c>
      <c r="AV371" s="13" t="s">
        <v>90</v>
      </c>
      <c r="AW371" s="13" t="s">
        <v>36</v>
      </c>
      <c r="AX371" s="13" t="s">
        <v>88</v>
      </c>
      <c r="AY371" s="217" t="s">
        <v>164</v>
      </c>
    </row>
    <row r="372" spans="1:65" s="2" customFormat="1" ht="14.4" customHeight="1">
      <c r="A372" s="36"/>
      <c r="B372" s="37"/>
      <c r="C372" s="193" t="s">
        <v>557</v>
      </c>
      <c r="D372" s="193" t="s">
        <v>166</v>
      </c>
      <c r="E372" s="194" t="s">
        <v>558</v>
      </c>
      <c r="F372" s="195" t="s">
        <v>559</v>
      </c>
      <c r="G372" s="196" t="s">
        <v>560</v>
      </c>
      <c r="H372" s="197">
        <v>1</v>
      </c>
      <c r="I372" s="198"/>
      <c r="J372" s="199">
        <f>ROUND(I372*H372,2)</f>
        <v>0</v>
      </c>
      <c r="K372" s="195" t="s">
        <v>1</v>
      </c>
      <c r="L372" s="41"/>
      <c r="M372" s="200" t="s">
        <v>1</v>
      </c>
      <c r="N372" s="201" t="s">
        <v>45</v>
      </c>
      <c r="O372" s="73"/>
      <c r="P372" s="202">
        <f>O372*H372</f>
        <v>0</v>
      </c>
      <c r="Q372" s="202">
        <v>0</v>
      </c>
      <c r="R372" s="202">
        <f>Q372*H372</f>
        <v>0</v>
      </c>
      <c r="S372" s="202">
        <v>0.37</v>
      </c>
      <c r="T372" s="203">
        <f>S372*H372</f>
        <v>0.37</v>
      </c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R372" s="204" t="s">
        <v>270</v>
      </c>
      <c r="AT372" s="204" t="s">
        <v>166</v>
      </c>
      <c r="AU372" s="204" t="s">
        <v>90</v>
      </c>
      <c r="AY372" s="19" t="s">
        <v>164</v>
      </c>
      <c r="BE372" s="205">
        <f>IF(N372="základní",J372,0)</f>
        <v>0</v>
      </c>
      <c r="BF372" s="205">
        <f>IF(N372="snížená",J372,0)</f>
        <v>0</v>
      </c>
      <c r="BG372" s="205">
        <f>IF(N372="zákl. přenesená",J372,0)</f>
        <v>0</v>
      </c>
      <c r="BH372" s="205">
        <f>IF(N372="sníž. přenesená",J372,0)</f>
        <v>0</v>
      </c>
      <c r="BI372" s="205">
        <f>IF(N372="nulová",J372,0)</f>
        <v>0</v>
      </c>
      <c r="BJ372" s="19" t="s">
        <v>88</v>
      </c>
      <c r="BK372" s="205">
        <f>ROUND(I372*H372,2)</f>
        <v>0</v>
      </c>
      <c r="BL372" s="19" t="s">
        <v>270</v>
      </c>
      <c r="BM372" s="204" t="s">
        <v>561</v>
      </c>
    </row>
    <row r="373" spans="1:65" s="2" customFormat="1" ht="22.2" customHeight="1">
      <c r="A373" s="36"/>
      <c r="B373" s="37"/>
      <c r="C373" s="193" t="s">
        <v>562</v>
      </c>
      <c r="D373" s="193" t="s">
        <v>166</v>
      </c>
      <c r="E373" s="194" t="s">
        <v>563</v>
      </c>
      <c r="F373" s="195" t="s">
        <v>564</v>
      </c>
      <c r="G373" s="196" t="s">
        <v>325</v>
      </c>
      <c r="H373" s="197">
        <v>1</v>
      </c>
      <c r="I373" s="198"/>
      <c r="J373" s="199">
        <f>ROUND(I373*H373,2)</f>
        <v>0</v>
      </c>
      <c r="K373" s="195" t="s">
        <v>170</v>
      </c>
      <c r="L373" s="41"/>
      <c r="M373" s="200" t="s">
        <v>1</v>
      </c>
      <c r="N373" s="201" t="s">
        <v>45</v>
      </c>
      <c r="O373" s="73"/>
      <c r="P373" s="202">
        <f>O373*H373</f>
        <v>0</v>
      </c>
      <c r="Q373" s="202">
        <v>0</v>
      </c>
      <c r="R373" s="202">
        <f>Q373*H373</f>
        <v>0</v>
      </c>
      <c r="S373" s="202">
        <v>0.17549999999999999</v>
      </c>
      <c r="T373" s="203">
        <f>S373*H373</f>
        <v>0.17549999999999999</v>
      </c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R373" s="204" t="s">
        <v>270</v>
      </c>
      <c r="AT373" s="204" t="s">
        <v>166</v>
      </c>
      <c r="AU373" s="204" t="s">
        <v>90</v>
      </c>
      <c r="AY373" s="19" t="s">
        <v>164</v>
      </c>
      <c r="BE373" s="205">
        <f>IF(N373="základní",J373,0)</f>
        <v>0</v>
      </c>
      <c r="BF373" s="205">
        <f>IF(N373="snížená",J373,0)</f>
        <v>0</v>
      </c>
      <c r="BG373" s="205">
        <f>IF(N373="zákl. přenesená",J373,0)</f>
        <v>0</v>
      </c>
      <c r="BH373" s="205">
        <f>IF(N373="sníž. přenesená",J373,0)</f>
        <v>0</v>
      </c>
      <c r="BI373" s="205">
        <f>IF(N373="nulová",J373,0)</f>
        <v>0</v>
      </c>
      <c r="BJ373" s="19" t="s">
        <v>88</v>
      </c>
      <c r="BK373" s="205">
        <f>ROUND(I373*H373,2)</f>
        <v>0</v>
      </c>
      <c r="BL373" s="19" t="s">
        <v>270</v>
      </c>
      <c r="BM373" s="204" t="s">
        <v>565</v>
      </c>
    </row>
    <row r="374" spans="1:65" s="13" customFormat="1" ht="10.199999999999999">
      <c r="B374" s="206"/>
      <c r="C374" s="207"/>
      <c r="D374" s="208" t="s">
        <v>177</v>
      </c>
      <c r="E374" s="209" t="s">
        <v>1</v>
      </c>
      <c r="F374" s="210" t="s">
        <v>566</v>
      </c>
      <c r="G374" s="207"/>
      <c r="H374" s="211">
        <v>1</v>
      </c>
      <c r="I374" s="212"/>
      <c r="J374" s="207"/>
      <c r="K374" s="207"/>
      <c r="L374" s="213"/>
      <c r="M374" s="214"/>
      <c r="N374" s="215"/>
      <c r="O374" s="215"/>
      <c r="P374" s="215"/>
      <c r="Q374" s="215"/>
      <c r="R374" s="215"/>
      <c r="S374" s="215"/>
      <c r="T374" s="216"/>
      <c r="AT374" s="217" t="s">
        <v>177</v>
      </c>
      <c r="AU374" s="217" t="s">
        <v>90</v>
      </c>
      <c r="AV374" s="13" t="s">
        <v>90</v>
      </c>
      <c r="AW374" s="13" t="s">
        <v>36</v>
      </c>
      <c r="AX374" s="13" t="s">
        <v>88</v>
      </c>
      <c r="AY374" s="217" t="s">
        <v>164</v>
      </c>
    </row>
    <row r="375" spans="1:65" s="2" customFormat="1" ht="14.4" customHeight="1">
      <c r="A375" s="36"/>
      <c r="B375" s="37"/>
      <c r="C375" s="193" t="s">
        <v>567</v>
      </c>
      <c r="D375" s="193" t="s">
        <v>166</v>
      </c>
      <c r="E375" s="194" t="s">
        <v>568</v>
      </c>
      <c r="F375" s="195" t="s">
        <v>569</v>
      </c>
      <c r="G375" s="196" t="s">
        <v>325</v>
      </c>
      <c r="H375" s="197">
        <v>3</v>
      </c>
      <c r="I375" s="198"/>
      <c r="J375" s="199">
        <f>ROUND(I375*H375,2)</f>
        <v>0</v>
      </c>
      <c r="K375" s="195" t="s">
        <v>170</v>
      </c>
      <c r="L375" s="41"/>
      <c r="M375" s="200" t="s">
        <v>1</v>
      </c>
      <c r="N375" s="201" t="s">
        <v>45</v>
      </c>
      <c r="O375" s="73"/>
      <c r="P375" s="202">
        <f>O375*H375</f>
        <v>0</v>
      </c>
      <c r="Q375" s="202">
        <v>0</v>
      </c>
      <c r="R375" s="202">
        <f>Q375*H375</f>
        <v>0</v>
      </c>
      <c r="S375" s="202">
        <v>3.5000000000000001E-3</v>
      </c>
      <c r="T375" s="203">
        <f>S375*H375</f>
        <v>1.0500000000000001E-2</v>
      </c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R375" s="204" t="s">
        <v>270</v>
      </c>
      <c r="AT375" s="204" t="s">
        <v>166</v>
      </c>
      <c r="AU375" s="204" t="s">
        <v>90</v>
      </c>
      <c r="AY375" s="19" t="s">
        <v>164</v>
      </c>
      <c r="BE375" s="205">
        <f>IF(N375="základní",J375,0)</f>
        <v>0</v>
      </c>
      <c r="BF375" s="205">
        <f>IF(N375="snížená",J375,0)</f>
        <v>0</v>
      </c>
      <c r="BG375" s="205">
        <f>IF(N375="zákl. přenesená",J375,0)</f>
        <v>0</v>
      </c>
      <c r="BH375" s="205">
        <f>IF(N375="sníž. přenesená",J375,0)</f>
        <v>0</v>
      </c>
      <c r="BI375" s="205">
        <f>IF(N375="nulová",J375,0)</f>
        <v>0</v>
      </c>
      <c r="BJ375" s="19" t="s">
        <v>88</v>
      </c>
      <c r="BK375" s="205">
        <f>ROUND(I375*H375,2)</f>
        <v>0</v>
      </c>
      <c r="BL375" s="19" t="s">
        <v>270</v>
      </c>
      <c r="BM375" s="204" t="s">
        <v>570</v>
      </c>
    </row>
    <row r="376" spans="1:65" s="2" customFormat="1" ht="14.4" customHeight="1">
      <c r="A376" s="36"/>
      <c r="B376" s="37"/>
      <c r="C376" s="193" t="s">
        <v>571</v>
      </c>
      <c r="D376" s="193" t="s">
        <v>166</v>
      </c>
      <c r="E376" s="194" t="s">
        <v>572</v>
      </c>
      <c r="F376" s="195" t="s">
        <v>573</v>
      </c>
      <c r="G376" s="196" t="s">
        <v>169</v>
      </c>
      <c r="H376" s="197">
        <v>10.292999999999999</v>
      </c>
      <c r="I376" s="198"/>
      <c r="J376" s="199">
        <f>ROUND(I376*H376,2)</f>
        <v>0</v>
      </c>
      <c r="K376" s="195" t="s">
        <v>170</v>
      </c>
      <c r="L376" s="41"/>
      <c r="M376" s="200" t="s">
        <v>1</v>
      </c>
      <c r="N376" s="201" t="s">
        <v>45</v>
      </c>
      <c r="O376" s="73"/>
      <c r="P376" s="202">
        <f>O376*H376</f>
        <v>0</v>
      </c>
      <c r="Q376" s="202">
        <v>0</v>
      </c>
      <c r="R376" s="202">
        <f>Q376*H376</f>
        <v>0</v>
      </c>
      <c r="S376" s="202">
        <v>0.02</v>
      </c>
      <c r="T376" s="203">
        <f>S376*H376</f>
        <v>0.20585999999999999</v>
      </c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R376" s="204" t="s">
        <v>270</v>
      </c>
      <c r="AT376" s="204" t="s">
        <v>166</v>
      </c>
      <c r="AU376" s="204" t="s">
        <v>90</v>
      </c>
      <c r="AY376" s="19" t="s">
        <v>164</v>
      </c>
      <c r="BE376" s="205">
        <f>IF(N376="základní",J376,0)</f>
        <v>0</v>
      </c>
      <c r="BF376" s="205">
        <f>IF(N376="snížená",J376,0)</f>
        <v>0</v>
      </c>
      <c r="BG376" s="205">
        <f>IF(N376="zákl. přenesená",J376,0)</f>
        <v>0</v>
      </c>
      <c r="BH376" s="205">
        <f>IF(N376="sníž. přenesená",J376,0)</f>
        <v>0</v>
      </c>
      <c r="BI376" s="205">
        <f>IF(N376="nulová",J376,0)</f>
        <v>0</v>
      </c>
      <c r="BJ376" s="19" t="s">
        <v>88</v>
      </c>
      <c r="BK376" s="205">
        <f>ROUND(I376*H376,2)</f>
        <v>0</v>
      </c>
      <c r="BL376" s="19" t="s">
        <v>270</v>
      </c>
      <c r="BM376" s="204" t="s">
        <v>574</v>
      </c>
    </row>
    <row r="377" spans="1:65" s="13" customFormat="1" ht="10.199999999999999">
      <c r="B377" s="206"/>
      <c r="C377" s="207"/>
      <c r="D377" s="208" t="s">
        <v>177</v>
      </c>
      <c r="E377" s="209" t="s">
        <v>1</v>
      </c>
      <c r="F377" s="210" t="s">
        <v>575</v>
      </c>
      <c r="G377" s="207"/>
      <c r="H377" s="211">
        <v>10.292999999999999</v>
      </c>
      <c r="I377" s="212"/>
      <c r="J377" s="207"/>
      <c r="K377" s="207"/>
      <c r="L377" s="213"/>
      <c r="M377" s="214"/>
      <c r="N377" s="215"/>
      <c r="O377" s="215"/>
      <c r="P377" s="215"/>
      <c r="Q377" s="215"/>
      <c r="R377" s="215"/>
      <c r="S377" s="215"/>
      <c r="T377" s="216"/>
      <c r="AT377" s="217" t="s">
        <v>177</v>
      </c>
      <c r="AU377" s="217" t="s">
        <v>90</v>
      </c>
      <c r="AV377" s="13" t="s">
        <v>90</v>
      </c>
      <c r="AW377" s="13" t="s">
        <v>36</v>
      </c>
      <c r="AX377" s="13" t="s">
        <v>88</v>
      </c>
      <c r="AY377" s="217" t="s">
        <v>164</v>
      </c>
    </row>
    <row r="378" spans="1:65" s="2" customFormat="1" ht="22.2" customHeight="1">
      <c r="A378" s="36"/>
      <c r="B378" s="37"/>
      <c r="C378" s="193" t="s">
        <v>576</v>
      </c>
      <c r="D378" s="193" t="s">
        <v>166</v>
      </c>
      <c r="E378" s="194" t="s">
        <v>577</v>
      </c>
      <c r="F378" s="195" t="s">
        <v>578</v>
      </c>
      <c r="G378" s="196" t="s">
        <v>579</v>
      </c>
      <c r="H378" s="197">
        <v>2</v>
      </c>
      <c r="I378" s="198"/>
      <c r="J378" s="199">
        <f>ROUND(I378*H378,2)</f>
        <v>0</v>
      </c>
      <c r="K378" s="195" t="s">
        <v>1</v>
      </c>
      <c r="L378" s="41"/>
      <c r="M378" s="200" t="s">
        <v>1</v>
      </c>
      <c r="N378" s="201" t="s">
        <v>45</v>
      </c>
      <c r="O378" s="73"/>
      <c r="P378" s="202">
        <f>O378*H378</f>
        <v>0</v>
      </c>
      <c r="Q378" s="202">
        <v>0</v>
      </c>
      <c r="R378" s="202">
        <f>Q378*H378</f>
        <v>0</v>
      </c>
      <c r="S378" s="202">
        <v>26</v>
      </c>
      <c r="T378" s="203">
        <f>S378*H378</f>
        <v>52</v>
      </c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R378" s="204" t="s">
        <v>270</v>
      </c>
      <c r="AT378" s="204" t="s">
        <v>166</v>
      </c>
      <c r="AU378" s="204" t="s">
        <v>90</v>
      </c>
      <c r="AY378" s="19" t="s">
        <v>164</v>
      </c>
      <c r="BE378" s="205">
        <f>IF(N378="základní",J378,0)</f>
        <v>0</v>
      </c>
      <c r="BF378" s="205">
        <f>IF(N378="snížená",J378,0)</f>
        <v>0</v>
      </c>
      <c r="BG378" s="205">
        <f>IF(N378="zákl. přenesená",J378,0)</f>
        <v>0</v>
      </c>
      <c r="BH378" s="205">
        <f>IF(N378="sníž. přenesená",J378,0)</f>
        <v>0</v>
      </c>
      <c r="BI378" s="205">
        <f>IF(N378="nulová",J378,0)</f>
        <v>0</v>
      </c>
      <c r="BJ378" s="19" t="s">
        <v>88</v>
      </c>
      <c r="BK378" s="205">
        <f>ROUND(I378*H378,2)</f>
        <v>0</v>
      </c>
      <c r="BL378" s="19" t="s">
        <v>270</v>
      </c>
      <c r="BM378" s="204" t="s">
        <v>580</v>
      </c>
    </row>
    <row r="379" spans="1:65" s="2" customFormat="1" ht="30" customHeight="1">
      <c r="A379" s="36"/>
      <c r="B379" s="37"/>
      <c r="C379" s="193" t="s">
        <v>581</v>
      </c>
      <c r="D379" s="193" t="s">
        <v>166</v>
      </c>
      <c r="E379" s="194" t="s">
        <v>582</v>
      </c>
      <c r="F379" s="195" t="s">
        <v>583</v>
      </c>
      <c r="G379" s="196" t="s">
        <v>579</v>
      </c>
      <c r="H379" s="197">
        <v>1</v>
      </c>
      <c r="I379" s="198"/>
      <c r="J379" s="199">
        <f>ROUND(I379*H379,2)</f>
        <v>0</v>
      </c>
      <c r="K379" s="195" t="s">
        <v>1</v>
      </c>
      <c r="L379" s="41"/>
      <c r="M379" s="200" t="s">
        <v>1</v>
      </c>
      <c r="N379" s="201" t="s">
        <v>45</v>
      </c>
      <c r="O379" s="73"/>
      <c r="P379" s="202">
        <f>O379*H379</f>
        <v>0</v>
      </c>
      <c r="Q379" s="202">
        <v>0</v>
      </c>
      <c r="R379" s="202">
        <f>Q379*H379</f>
        <v>0</v>
      </c>
      <c r="S379" s="202">
        <v>26</v>
      </c>
      <c r="T379" s="203">
        <f>S379*H379</f>
        <v>26</v>
      </c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R379" s="204" t="s">
        <v>270</v>
      </c>
      <c r="AT379" s="204" t="s">
        <v>166</v>
      </c>
      <c r="AU379" s="204" t="s">
        <v>90</v>
      </c>
      <c r="AY379" s="19" t="s">
        <v>164</v>
      </c>
      <c r="BE379" s="205">
        <f>IF(N379="základní",J379,0)</f>
        <v>0</v>
      </c>
      <c r="BF379" s="205">
        <f>IF(N379="snížená",J379,0)</f>
        <v>0</v>
      </c>
      <c r="BG379" s="205">
        <f>IF(N379="zákl. přenesená",J379,0)</f>
        <v>0</v>
      </c>
      <c r="BH379" s="205">
        <f>IF(N379="sníž. přenesená",J379,0)</f>
        <v>0</v>
      </c>
      <c r="BI379" s="205">
        <f>IF(N379="nulová",J379,0)</f>
        <v>0</v>
      </c>
      <c r="BJ379" s="19" t="s">
        <v>88</v>
      </c>
      <c r="BK379" s="205">
        <f>ROUND(I379*H379,2)</f>
        <v>0</v>
      </c>
      <c r="BL379" s="19" t="s">
        <v>270</v>
      </c>
      <c r="BM379" s="204" t="s">
        <v>584</v>
      </c>
    </row>
    <row r="380" spans="1:65" s="2" customFormat="1" ht="22.2" customHeight="1">
      <c r="A380" s="36"/>
      <c r="B380" s="37"/>
      <c r="C380" s="193" t="s">
        <v>585</v>
      </c>
      <c r="D380" s="193" t="s">
        <v>166</v>
      </c>
      <c r="E380" s="194" t="s">
        <v>586</v>
      </c>
      <c r="F380" s="195" t="s">
        <v>587</v>
      </c>
      <c r="G380" s="196" t="s">
        <v>588</v>
      </c>
      <c r="H380" s="197">
        <v>20492.830000000002</v>
      </c>
      <c r="I380" s="198"/>
      <c r="J380" s="199">
        <f>ROUND(I380*H380,2)</f>
        <v>0</v>
      </c>
      <c r="K380" s="195" t="s">
        <v>170</v>
      </c>
      <c r="L380" s="41"/>
      <c r="M380" s="200" t="s">
        <v>1</v>
      </c>
      <c r="N380" s="201" t="s">
        <v>45</v>
      </c>
      <c r="O380" s="73"/>
      <c r="P380" s="202">
        <f>O380*H380</f>
        <v>0</v>
      </c>
      <c r="Q380" s="202">
        <v>0</v>
      </c>
      <c r="R380" s="202">
        <f>Q380*H380</f>
        <v>0</v>
      </c>
      <c r="S380" s="202">
        <v>1E-3</v>
      </c>
      <c r="T380" s="203">
        <f>S380*H380</f>
        <v>20.492830000000001</v>
      </c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R380" s="204" t="s">
        <v>270</v>
      </c>
      <c r="AT380" s="204" t="s">
        <v>166</v>
      </c>
      <c r="AU380" s="204" t="s">
        <v>90</v>
      </c>
      <c r="AY380" s="19" t="s">
        <v>164</v>
      </c>
      <c r="BE380" s="205">
        <f>IF(N380="základní",J380,0)</f>
        <v>0</v>
      </c>
      <c r="BF380" s="205">
        <f>IF(N380="snížená",J380,0)</f>
        <v>0</v>
      </c>
      <c r="BG380" s="205">
        <f>IF(N380="zákl. přenesená",J380,0)</f>
        <v>0</v>
      </c>
      <c r="BH380" s="205">
        <f>IF(N380="sníž. přenesená",J380,0)</f>
        <v>0</v>
      </c>
      <c r="BI380" s="205">
        <f>IF(N380="nulová",J380,0)</f>
        <v>0</v>
      </c>
      <c r="BJ380" s="19" t="s">
        <v>88</v>
      </c>
      <c r="BK380" s="205">
        <f>ROUND(I380*H380,2)</f>
        <v>0</v>
      </c>
      <c r="BL380" s="19" t="s">
        <v>270</v>
      </c>
      <c r="BM380" s="204" t="s">
        <v>589</v>
      </c>
    </row>
    <row r="381" spans="1:65" s="13" customFormat="1" ht="30.6">
      <c r="B381" s="206"/>
      <c r="C381" s="207"/>
      <c r="D381" s="208" t="s">
        <v>177</v>
      </c>
      <c r="E381" s="209" t="s">
        <v>1</v>
      </c>
      <c r="F381" s="210" t="s">
        <v>590</v>
      </c>
      <c r="G381" s="207"/>
      <c r="H381" s="211">
        <v>20492.830000000002</v>
      </c>
      <c r="I381" s="212"/>
      <c r="J381" s="207"/>
      <c r="K381" s="207"/>
      <c r="L381" s="213"/>
      <c r="M381" s="264"/>
      <c r="N381" s="265"/>
      <c r="O381" s="265"/>
      <c r="P381" s="265"/>
      <c r="Q381" s="265"/>
      <c r="R381" s="265"/>
      <c r="S381" s="265"/>
      <c r="T381" s="266"/>
      <c r="AT381" s="217" t="s">
        <v>177</v>
      </c>
      <c r="AU381" s="217" t="s">
        <v>90</v>
      </c>
      <c r="AV381" s="13" t="s">
        <v>90</v>
      </c>
      <c r="AW381" s="13" t="s">
        <v>36</v>
      </c>
      <c r="AX381" s="13" t="s">
        <v>88</v>
      </c>
      <c r="AY381" s="217" t="s">
        <v>164</v>
      </c>
    </row>
    <row r="382" spans="1:65" s="2" customFormat="1" ht="6.9" customHeight="1">
      <c r="A382" s="36"/>
      <c r="B382" s="56"/>
      <c r="C382" s="57"/>
      <c r="D382" s="57"/>
      <c r="E382" s="57"/>
      <c r="F382" s="57"/>
      <c r="G382" s="57"/>
      <c r="H382" s="57"/>
      <c r="I382" s="57"/>
      <c r="J382" s="57"/>
      <c r="K382" s="57"/>
      <c r="L382" s="41"/>
      <c r="M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</row>
  </sheetData>
  <sheetProtection algorithmName="SHA-512" hashValue="FOJ1veVC99ORLPevE9jBS9zzkIEpHM0N2NwcW4haIYuUM4dW+/i3skCNb5VIQZnIXkjSHMkgmr/6Qee8b4G5Mg==" saltValue="rRB4K+59UNUzBtnaq0BbbAqJFtlly0Wu8TCKjXfoPOwr4zKOIcXvRRjlZCP5QVcX8Hhw1p2H0YUQnq8sekYsZQ==" spinCount="100000" sheet="1" objects="1" scenarios="1" formatColumns="0" formatRows="0" autoFilter="0"/>
  <autoFilter ref="C124:K381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1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49"/>
  <sheetViews>
    <sheetView showGridLines="0" view="pageBreakPreview" zoomScale="80" zoomScaleNormal="100" zoomScaleSheetLayoutView="80" workbookViewId="0"/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54.42578125" style="1" customWidth="1"/>
    <col min="7" max="7" width="8" style="1" customWidth="1"/>
    <col min="8" max="8" width="15" style="1" customWidth="1"/>
    <col min="9" max="9" width="16.85546875" style="1" customWidth="1"/>
    <col min="10" max="11" width="23.85546875" style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AT2" s="19" t="s">
        <v>93</v>
      </c>
    </row>
    <row r="3" spans="1:46" s="1" customFormat="1" ht="6.9" customHeight="1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2"/>
      <c r="AT3" s="19" t="s">
        <v>90</v>
      </c>
    </row>
    <row r="4" spans="1:46" s="1" customFormat="1" ht="24.9" customHeight="1">
      <c r="B4" s="22"/>
      <c r="D4" s="119" t="s">
        <v>131</v>
      </c>
      <c r="L4" s="22"/>
      <c r="M4" s="120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21" t="s">
        <v>16</v>
      </c>
      <c r="L6" s="22"/>
    </row>
    <row r="7" spans="1:46" s="1" customFormat="1" ht="27" customHeight="1">
      <c r="B7" s="22"/>
      <c r="E7" s="331" t="str">
        <f>'Rekapitulace stavby'!K6</f>
        <v>Rekonstrukce stávajících garáží v suterénních, přízemních a dvorních prostorech objektů Vinohradská</v>
      </c>
      <c r="F7" s="332"/>
      <c r="G7" s="332"/>
      <c r="H7" s="332"/>
      <c r="L7" s="22"/>
    </row>
    <row r="8" spans="1:46" s="2" customFormat="1" ht="12" customHeight="1">
      <c r="A8" s="36"/>
      <c r="B8" s="41"/>
      <c r="C8" s="36"/>
      <c r="D8" s="121" t="s">
        <v>132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5.6" customHeight="1">
      <c r="A9" s="36"/>
      <c r="B9" s="41"/>
      <c r="C9" s="36"/>
      <c r="D9" s="36"/>
      <c r="E9" s="333" t="s">
        <v>591</v>
      </c>
      <c r="F9" s="334"/>
      <c r="G9" s="334"/>
      <c r="H9" s="334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0.199999999999999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21" t="s">
        <v>18</v>
      </c>
      <c r="E11" s="36"/>
      <c r="F11" s="112" t="s">
        <v>1</v>
      </c>
      <c r="G11" s="36"/>
      <c r="H11" s="36"/>
      <c r="I11" s="121" t="s">
        <v>19</v>
      </c>
      <c r="J11" s="112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21" t="s">
        <v>20</v>
      </c>
      <c r="E12" s="36"/>
      <c r="F12" s="112" t="s">
        <v>21</v>
      </c>
      <c r="G12" s="36"/>
      <c r="H12" s="36"/>
      <c r="I12" s="121" t="s">
        <v>22</v>
      </c>
      <c r="J12" s="122" t="str">
        <f>'Rekapitulace stavby'!AN8</f>
        <v>15. 4. 2022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21" t="s">
        <v>24</v>
      </c>
      <c r="E14" s="36"/>
      <c r="F14" s="36"/>
      <c r="G14" s="36"/>
      <c r="H14" s="36"/>
      <c r="I14" s="121" t="s">
        <v>25</v>
      </c>
      <c r="J14" s="112" t="s">
        <v>26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2" t="s">
        <v>27</v>
      </c>
      <c r="F15" s="36"/>
      <c r="G15" s="36"/>
      <c r="H15" s="36"/>
      <c r="I15" s="121" t="s">
        <v>28</v>
      </c>
      <c r="J15" s="112" t="s">
        <v>29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21" t="s">
        <v>30</v>
      </c>
      <c r="E17" s="36"/>
      <c r="F17" s="36"/>
      <c r="G17" s="36"/>
      <c r="H17" s="36"/>
      <c r="I17" s="121" t="s">
        <v>25</v>
      </c>
      <c r="J17" s="32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35" t="str">
        <f>'Rekapitulace stavby'!E14</f>
        <v>Vyplň údaj</v>
      </c>
      <c r="F18" s="336"/>
      <c r="G18" s="336"/>
      <c r="H18" s="336"/>
      <c r="I18" s="121" t="s">
        <v>28</v>
      </c>
      <c r="J18" s="32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21" t="s">
        <v>32</v>
      </c>
      <c r="E20" s="36"/>
      <c r="F20" s="36"/>
      <c r="G20" s="36"/>
      <c r="H20" s="36"/>
      <c r="I20" s="121" t="s">
        <v>25</v>
      </c>
      <c r="J20" s="112" t="s">
        <v>33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2" t="s">
        <v>34</v>
      </c>
      <c r="F21" s="36"/>
      <c r="G21" s="36"/>
      <c r="H21" s="36"/>
      <c r="I21" s="121" t="s">
        <v>28</v>
      </c>
      <c r="J21" s="112" t="s">
        <v>35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21" t="s">
        <v>37</v>
      </c>
      <c r="E23" s="36"/>
      <c r="F23" s="36"/>
      <c r="G23" s="36"/>
      <c r="H23" s="36"/>
      <c r="I23" s="121" t="s">
        <v>25</v>
      </c>
      <c r="J23" s="112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2" t="str">
        <f>IF('Rekapitulace stavby'!E20="","",'Rekapitulace stavby'!E20)</f>
        <v xml:space="preserve"> </v>
      </c>
      <c r="F24" s="36"/>
      <c r="G24" s="36"/>
      <c r="H24" s="36"/>
      <c r="I24" s="121" t="s">
        <v>28</v>
      </c>
      <c r="J24" s="112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21" t="s">
        <v>39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56" customHeight="1">
      <c r="A27" s="123"/>
      <c r="B27" s="124"/>
      <c r="C27" s="123"/>
      <c r="D27" s="123"/>
      <c r="E27" s="337" t="s">
        <v>592</v>
      </c>
      <c r="F27" s="337"/>
      <c r="G27" s="337"/>
      <c r="H27" s="337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pans="1:31" s="2" customFormat="1" ht="6.9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>
      <c r="A29" s="36"/>
      <c r="B29" s="41"/>
      <c r="C29" s="36"/>
      <c r="D29" s="126"/>
      <c r="E29" s="126"/>
      <c r="F29" s="126"/>
      <c r="G29" s="126"/>
      <c r="H29" s="126"/>
      <c r="I29" s="126"/>
      <c r="J29" s="126"/>
      <c r="K29" s="126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7" t="s">
        <v>40</v>
      </c>
      <c r="E30" s="36"/>
      <c r="F30" s="36"/>
      <c r="G30" s="36"/>
      <c r="H30" s="36"/>
      <c r="I30" s="36"/>
      <c r="J30" s="128">
        <f>ROUND(J147,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26"/>
      <c r="E31" s="126"/>
      <c r="F31" s="126"/>
      <c r="G31" s="126"/>
      <c r="H31" s="126"/>
      <c r="I31" s="126"/>
      <c r="J31" s="126"/>
      <c r="K31" s="12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>
      <c r="A32" s="36"/>
      <c r="B32" s="41"/>
      <c r="C32" s="36"/>
      <c r="D32" s="36"/>
      <c r="E32" s="36"/>
      <c r="F32" s="129" t="s">
        <v>42</v>
      </c>
      <c r="G32" s="36"/>
      <c r="H32" s="36"/>
      <c r="I32" s="129" t="s">
        <v>41</v>
      </c>
      <c r="J32" s="129" t="s">
        <v>43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>
      <c r="A33" s="36"/>
      <c r="B33" s="41"/>
      <c r="C33" s="36"/>
      <c r="D33" s="130" t="s">
        <v>44</v>
      </c>
      <c r="E33" s="121" t="s">
        <v>45</v>
      </c>
      <c r="F33" s="131">
        <f>ROUND((SUM(BE147:BE548)),  2)</f>
        <v>0</v>
      </c>
      <c r="G33" s="36"/>
      <c r="H33" s="36"/>
      <c r="I33" s="132">
        <v>0.21</v>
      </c>
      <c r="J33" s="131">
        <f>ROUND(((SUM(BE147:BE548))*I33),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121" t="s">
        <v>46</v>
      </c>
      <c r="F34" s="131">
        <f>ROUND((SUM(BF147:BF548)),  2)</f>
        <v>0</v>
      </c>
      <c r="G34" s="36"/>
      <c r="H34" s="36"/>
      <c r="I34" s="132">
        <v>0.15</v>
      </c>
      <c r="J34" s="131">
        <f>ROUND(((SUM(BF147:BF548))*I34),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>
      <c r="A35" s="36"/>
      <c r="B35" s="41"/>
      <c r="C35" s="36"/>
      <c r="D35" s="36"/>
      <c r="E35" s="121" t="s">
        <v>47</v>
      </c>
      <c r="F35" s="131">
        <f>ROUND((SUM(BG147:BG548)),  2)</f>
        <v>0</v>
      </c>
      <c r="G35" s="36"/>
      <c r="H35" s="36"/>
      <c r="I35" s="132">
        <v>0.21</v>
      </c>
      <c r="J35" s="131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>
      <c r="A36" s="36"/>
      <c r="B36" s="41"/>
      <c r="C36" s="36"/>
      <c r="D36" s="36"/>
      <c r="E36" s="121" t="s">
        <v>48</v>
      </c>
      <c r="F36" s="131">
        <f>ROUND((SUM(BH147:BH548)),  2)</f>
        <v>0</v>
      </c>
      <c r="G36" s="36"/>
      <c r="H36" s="36"/>
      <c r="I36" s="132">
        <v>0.15</v>
      </c>
      <c r="J36" s="131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21" t="s">
        <v>49</v>
      </c>
      <c r="F37" s="131">
        <f>ROUND((SUM(BI147:BI548)),  2)</f>
        <v>0</v>
      </c>
      <c r="G37" s="36"/>
      <c r="H37" s="36"/>
      <c r="I37" s="132">
        <v>0</v>
      </c>
      <c r="J37" s="131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33"/>
      <c r="D39" s="134" t="s">
        <v>50</v>
      </c>
      <c r="E39" s="135"/>
      <c r="F39" s="135"/>
      <c r="G39" s="136" t="s">
        <v>51</v>
      </c>
      <c r="H39" s="137" t="s">
        <v>52</v>
      </c>
      <c r="I39" s="135"/>
      <c r="J39" s="138">
        <f>SUM(J30:J37)</f>
        <v>0</v>
      </c>
      <c r="K39" s="139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1" customFormat="1" ht="14.4" customHeight="1">
      <c r="B41" s="22"/>
      <c r="L41" s="22"/>
    </row>
    <row r="42" spans="1:31" s="1" customFormat="1" ht="14.4" customHeight="1">
      <c r="B42" s="22"/>
      <c r="L42" s="22"/>
    </row>
    <row r="43" spans="1:31" s="1" customFormat="1" ht="14.4" customHeight="1">
      <c r="B43" s="22"/>
      <c r="L43" s="22"/>
    </row>
    <row r="44" spans="1:31" s="1" customFormat="1" ht="14.4" customHeight="1">
      <c r="B44" s="22"/>
      <c r="L44" s="22"/>
    </row>
    <row r="45" spans="1:31" s="1" customFormat="1" ht="14.4" customHeight="1">
      <c r="B45" s="22"/>
      <c r="L45" s="22"/>
    </row>
    <row r="46" spans="1:31" s="1" customFormat="1" ht="14.4" customHeight="1">
      <c r="B46" s="22"/>
      <c r="L46" s="22"/>
    </row>
    <row r="47" spans="1:31" s="1" customFormat="1" ht="14.4" customHeight="1">
      <c r="B47" s="22"/>
      <c r="L47" s="22"/>
    </row>
    <row r="48" spans="1:31" s="1" customFormat="1" ht="14.4" customHeight="1">
      <c r="B48" s="22"/>
      <c r="L48" s="22"/>
    </row>
    <row r="49" spans="1:31" s="1" customFormat="1" ht="14.4" customHeight="1">
      <c r="B49" s="22"/>
      <c r="L49" s="22"/>
    </row>
    <row r="50" spans="1:31" s="2" customFormat="1" ht="14.4" customHeight="1">
      <c r="B50" s="53"/>
      <c r="D50" s="140" t="s">
        <v>53</v>
      </c>
      <c r="E50" s="141"/>
      <c r="F50" s="141"/>
      <c r="G50" s="140" t="s">
        <v>54</v>
      </c>
      <c r="H50" s="141"/>
      <c r="I50" s="141"/>
      <c r="J50" s="141"/>
      <c r="K50" s="141"/>
      <c r="L50" s="53"/>
    </row>
    <row r="51" spans="1:31" ht="10.199999999999999">
      <c r="B51" s="22"/>
      <c r="L51" s="22"/>
    </row>
    <row r="52" spans="1:31" ht="10.199999999999999">
      <c r="B52" s="22"/>
      <c r="L52" s="22"/>
    </row>
    <row r="53" spans="1:31" ht="10.199999999999999">
      <c r="B53" s="22"/>
      <c r="L53" s="22"/>
    </row>
    <row r="54" spans="1:31" ht="10.199999999999999">
      <c r="B54" s="22"/>
      <c r="L54" s="22"/>
    </row>
    <row r="55" spans="1:31" ht="10.199999999999999">
      <c r="B55" s="22"/>
      <c r="L55" s="22"/>
    </row>
    <row r="56" spans="1:31" ht="10.199999999999999">
      <c r="B56" s="22"/>
      <c r="L56" s="22"/>
    </row>
    <row r="57" spans="1:31" ht="10.199999999999999">
      <c r="B57" s="22"/>
      <c r="L57" s="22"/>
    </row>
    <row r="58" spans="1:31" ht="10.199999999999999">
      <c r="B58" s="22"/>
      <c r="L58" s="22"/>
    </row>
    <row r="59" spans="1:31" ht="10.199999999999999">
      <c r="B59" s="22"/>
      <c r="L59" s="22"/>
    </row>
    <row r="60" spans="1:31" ht="10.199999999999999">
      <c r="B60" s="22"/>
      <c r="L60" s="22"/>
    </row>
    <row r="61" spans="1:31" s="2" customFormat="1" ht="13.2">
      <c r="A61" s="36"/>
      <c r="B61" s="41"/>
      <c r="C61" s="36"/>
      <c r="D61" s="142" t="s">
        <v>55</v>
      </c>
      <c r="E61" s="143"/>
      <c r="F61" s="144" t="s">
        <v>56</v>
      </c>
      <c r="G61" s="142" t="s">
        <v>55</v>
      </c>
      <c r="H61" s="143"/>
      <c r="I61" s="143"/>
      <c r="J61" s="145" t="s">
        <v>56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0.199999999999999">
      <c r="B62" s="22"/>
      <c r="L62" s="22"/>
    </row>
    <row r="63" spans="1:31" ht="10.199999999999999">
      <c r="B63" s="22"/>
      <c r="L63" s="22"/>
    </row>
    <row r="64" spans="1:31" ht="10.199999999999999">
      <c r="B64" s="22"/>
      <c r="L64" s="22"/>
    </row>
    <row r="65" spans="1:31" s="2" customFormat="1" ht="13.2">
      <c r="A65" s="36"/>
      <c r="B65" s="41"/>
      <c r="C65" s="36"/>
      <c r="D65" s="140" t="s">
        <v>57</v>
      </c>
      <c r="E65" s="146"/>
      <c r="F65" s="146"/>
      <c r="G65" s="140" t="s">
        <v>58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0.199999999999999">
      <c r="B66" s="22"/>
      <c r="L66" s="22"/>
    </row>
    <row r="67" spans="1:31" ht="10.199999999999999">
      <c r="B67" s="22"/>
      <c r="L67" s="22"/>
    </row>
    <row r="68" spans="1:31" ht="10.199999999999999">
      <c r="B68" s="22"/>
      <c r="L68" s="22"/>
    </row>
    <row r="69" spans="1:31" ht="10.199999999999999">
      <c r="B69" s="22"/>
      <c r="L69" s="22"/>
    </row>
    <row r="70" spans="1:31" ht="10.199999999999999">
      <c r="B70" s="22"/>
      <c r="L70" s="22"/>
    </row>
    <row r="71" spans="1:31" ht="10.199999999999999">
      <c r="B71" s="22"/>
      <c r="L71" s="22"/>
    </row>
    <row r="72" spans="1:31" ht="10.199999999999999">
      <c r="B72" s="22"/>
      <c r="L72" s="22"/>
    </row>
    <row r="73" spans="1:31" ht="10.199999999999999">
      <c r="B73" s="22"/>
      <c r="L73" s="22"/>
    </row>
    <row r="74" spans="1:31" ht="10.199999999999999">
      <c r="B74" s="22"/>
      <c r="L74" s="22"/>
    </row>
    <row r="75" spans="1:31" ht="10.199999999999999">
      <c r="B75" s="22"/>
      <c r="L75" s="22"/>
    </row>
    <row r="76" spans="1:31" s="2" customFormat="1" ht="13.2">
      <c r="A76" s="36"/>
      <c r="B76" s="41"/>
      <c r="C76" s="36"/>
      <c r="D76" s="142" t="s">
        <v>55</v>
      </c>
      <c r="E76" s="143"/>
      <c r="F76" s="144" t="s">
        <v>56</v>
      </c>
      <c r="G76" s="142" t="s">
        <v>55</v>
      </c>
      <c r="H76" s="143"/>
      <c r="I76" s="143"/>
      <c r="J76" s="145" t="s">
        <v>56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" customHeight="1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47" s="2" customFormat="1" ht="6.9" customHeight="1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47" s="2" customFormat="1" ht="24.9" customHeight="1">
      <c r="A82" s="36"/>
      <c r="B82" s="37"/>
      <c r="C82" s="25" t="s">
        <v>135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47" s="2" customFormat="1" ht="6.9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47" s="2" customFormat="1" ht="12" customHeight="1">
      <c r="A84" s="36"/>
      <c r="B84" s="37"/>
      <c r="C84" s="31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47" s="2" customFormat="1" ht="27" customHeight="1">
      <c r="A85" s="36"/>
      <c r="B85" s="37"/>
      <c r="C85" s="38"/>
      <c r="D85" s="38"/>
      <c r="E85" s="338" t="str">
        <f>E7</f>
        <v>Rekonstrukce stávajících garáží v suterénních, přízemních a dvorních prostorech objektů Vinohradská</v>
      </c>
      <c r="F85" s="339"/>
      <c r="G85" s="339"/>
      <c r="H85" s="339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47" s="2" customFormat="1" ht="12" customHeight="1">
      <c r="A86" s="36"/>
      <c r="B86" s="37"/>
      <c r="C86" s="31" t="s">
        <v>132</v>
      </c>
      <c r="D86" s="38"/>
      <c r="E86" s="38"/>
      <c r="F86" s="38"/>
      <c r="G86" s="38"/>
      <c r="H86" s="38"/>
      <c r="I86" s="38"/>
      <c r="J86" s="38"/>
      <c r="K86" s="38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47" s="2" customFormat="1" ht="15.6" customHeight="1">
      <c r="A87" s="36"/>
      <c r="B87" s="37"/>
      <c r="C87" s="38"/>
      <c r="D87" s="38"/>
      <c r="E87" s="291" t="str">
        <f>E9</f>
        <v>D.1.1.01a - Architektonicko - stavební řešení - nový stav</v>
      </c>
      <c r="F87" s="340"/>
      <c r="G87" s="340"/>
      <c r="H87" s="340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47" s="2" customFormat="1" ht="6.9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47" s="2" customFormat="1" ht="12" customHeight="1">
      <c r="A89" s="36"/>
      <c r="B89" s="37"/>
      <c r="C89" s="31" t="s">
        <v>20</v>
      </c>
      <c r="D89" s="38"/>
      <c r="E89" s="38"/>
      <c r="F89" s="29" t="str">
        <f>F12</f>
        <v>Vinohradská 114/1756, 116/1755, Praha3</v>
      </c>
      <c r="G89" s="38"/>
      <c r="H89" s="38"/>
      <c r="I89" s="31" t="s">
        <v>22</v>
      </c>
      <c r="J89" s="68" t="str">
        <f>IF(J12="","",J12)</f>
        <v>15. 4. 2022</v>
      </c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47" s="2" customFormat="1" ht="6.9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47" s="2" customFormat="1" ht="40.799999999999997" customHeight="1">
      <c r="A91" s="36"/>
      <c r="B91" s="37"/>
      <c r="C91" s="31" t="s">
        <v>24</v>
      </c>
      <c r="D91" s="38"/>
      <c r="E91" s="38"/>
      <c r="F91" s="29" t="str">
        <f>E15</f>
        <v>Městská část Praha 3, Havlíčkovo nám.9/700, Praha3</v>
      </c>
      <c r="G91" s="38"/>
      <c r="H91" s="38"/>
      <c r="I91" s="31" t="s">
        <v>32</v>
      </c>
      <c r="J91" s="34" t="str">
        <f>E21</f>
        <v>Contractis, s.r.o., Moulíkova 3286/1b, Praha 5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47" s="2" customFormat="1" ht="15.6" customHeight="1">
      <c r="A92" s="36"/>
      <c r="B92" s="37"/>
      <c r="C92" s="31" t="s">
        <v>30</v>
      </c>
      <c r="D92" s="38"/>
      <c r="E92" s="38"/>
      <c r="F92" s="29" t="str">
        <f>IF(E18="","",E18)</f>
        <v>Vyplň údaj</v>
      </c>
      <c r="G92" s="38"/>
      <c r="H92" s="38"/>
      <c r="I92" s="31" t="s">
        <v>37</v>
      </c>
      <c r="J92" s="34" t="str">
        <f>E24</f>
        <v xml:space="preserve"> </v>
      </c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47" s="2" customFormat="1" ht="10.35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47" s="2" customFormat="1" ht="29.25" customHeight="1">
      <c r="A94" s="36"/>
      <c r="B94" s="37"/>
      <c r="C94" s="151" t="s">
        <v>136</v>
      </c>
      <c r="D94" s="152"/>
      <c r="E94" s="152"/>
      <c r="F94" s="152"/>
      <c r="G94" s="152"/>
      <c r="H94" s="152"/>
      <c r="I94" s="152"/>
      <c r="J94" s="153" t="s">
        <v>137</v>
      </c>
      <c r="K94" s="152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47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47" s="2" customFormat="1" ht="22.8" customHeight="1">
      <c r="A96" s="36"/>
      <c r="B96" s="37"/>
      <c r="C96" s="154" t="s">
        <v>138</v>
      </c>
      <c r="D96" s="38"/>
      <c r="E96" s="38"/>
      <c r="F96" s="38"/>
      <c r="G96" s="38"/>
      <c r="H96" s="38"/>
      <c r="I96" s="38"/>
      <c r="J96" s="86">
        <f>J147</f>
        <v>0</v>
      </c>
      <c r="K96" s="38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9" t="s">
        <v>139</v>
      </c>
    </row>
    <row r="97" spans="2:12" s="9" customFormat="1" ht="24.9" customHeight="1">
      <c r="B97" s="155"/>
      <c r="C97" s="156"/>
      <c r="D97" s="157" t="s">
        <v>140</v>
      </c>
      <c r="E97" s="158"/>
      <c r="F97" s="158"/>
      <c r="G97" s="158"/>
      <c r="H97" s="158"/>
      <c r="I97" s="158"/>
      <c r="J97" s="159">
        <f>J148</f>
        <v>0</v>
      </c>
      <c r="K97" s="156"/>
      <c r="L97" s="160"/>
    </row>
    <row r="98" spans="2:12" s="10" customFormat="1" ht="19.95" customHeight="1">
      <c r="B98" s="161"/>
      <c r="C98" s="106"/>
      <c r="D98" s="162" t="s">
        <v>141</v>
      </c>
      <c r="E98" s="163"/>
      <c r="F98" s="163"/>
      <c r="G98" s="163"/>
      <c r="H98" s="163"/>
      <c r="I98" s="163"/>
      <c r="J98" s="164">
        <f>J149</f>
        <v>0</v>
      </c>
      <c r="K98" s="106"/>
      <c r="L98" s="165"/>
    </row>
    <row r="99" spans="2:12" s="10" customFormat="1" ht="19.95" customHeight="1">
      <c r="B99" s="161"/>
      <c r="C99" s="106"/>
      <c r="D99" s="162" t="s">
        <v>142</v>
      </c>
      <c r="E99" s="163"/>
      <c r="F99" s="163"/>
      <c r="G99" s="163"/>
      <c r="H99" s="163"/>
      <c r="I99" s="163"/>
      <c r="J99" s="164">
        <f>J177</f>
        <v>0</v>
      </c>
      <c r="K99" s="106"/>
      <c r="L99" s="165"/>
    </row>
    <row r="100" spans="2:12" s="10" customFormat="1" ht="19.95" customHeight="1">
      <c r="B100" s="161"/>
      <c r="C100" s="106"/>
      <c r="D100" s="162" t="s">
        <v>593</v>
      </c>
      <c r="E100" s="163"/>
      <c r="F100" s="163"/>
      <c r="G100" s="163"/>
      <c r="H100" s="163"/>
      <c r="I100" s="163"/>
      <c r="J100" s="164">
        <f>J207</f>
        <v>0</v>
      </c>
      <c r="K100" s="106"/>
      <c r="L100" s="165"/>
    </row>
    <row r="101" spans="2:12" s="10" customFormat="1" ht="14.85" customHeight="1">
      <c r="B101" s="161"/>
      <c r="C101" s="106"/>
      <c r="D101" s="162" t="s">
        <v>594</v>
      </c>
      <c r="E101" s="163"/>
      <c r="F101" s="163"/>
      <c r="G101" s="163"/>
      <c r="H101" s="163"/>
      <c r="I101" s="163"/>
      <c r="J101" s="164">
        <f>J209</f>
        <v>0</v>
      </c>
      <c r="K101" s="106"/>
      <c r="L101" s="165"/>
    </row>
    <row r="102" spans="2:12" s="10" customFormat="1" ht="21.75" customHeight="1">
      <c r="B102" s="161"/>
      <c r="C102" s="106"/>
      <c r="D102" s="162" t="s">
        <v>595</v>
      </c>
      <c r="E102" s="163"/>
      <c r="F102" s="163"/>
      <c r="G102" s="163"/>
      <c r="H102" s="163"/>
      <c r="I102" s="163"/>
      <c r="J102" s="164">
        <f>J210</f>
        <v>0</v>
      </c>
      <c r="K102" s="106"/>
      <c r="L102" s="165"/>
    </row>
    <row r="103" spans="2:12" s="10" customFormat="1" ht="21.75" customHeight="1">
      <c r="B103" s="161"/>
      <c r="C103" s="106"/>
      <c r="D103" s="162" t="s">
        <v>596</v>
      </c>
      <c r="E103" s="163"/>
      <c r="F103" s="163"/>
      <c r="G103" s="163"/>
      <c r="H103" s="163"/>
      <c r="I103" s="163"/>
      <c r="J103" s="164">
        <f>J233</f>
        <v>0</v>
      </c>
      <c r="K103" s="106"/>
      <c r="L103" s="165"/>
    </row>
    <row r="104" spans="2:12" s="10" customFormat="1" ht="21.75" customHeight="1">
      <c r="B104" s="161"/>
      <c r="C104" s="106"/>
      <c r="D104" s="162" t="s">
        <v>597</v>
      </c>
      <c r="E104" s="163"/>
      <c r="F104" s="163"/>
      <c r="G104" s="163"/>
      <c r="H104" s="163"/>
      <c r="I104" s="163"/>
      <c r="J104" s="164">
        <f>J240</f>
        <v>0</v>
      </c>
      <c r="K104" s="106"/>
      <c r="L104" s="165"/>
    </row>
    <row r="105" spans="2:12" s="10" customFormat="1" ht="14.85" customHeight="1">
      <c r="B105" s="161"/>
      <c r="C105" s="106"/>
      <c r="D105" s="162" t="s">
        <v>598</v>
      </c>
      <c r="E105" s="163"/>
      <c r="F105" s="163"/>
      <c r="G105" s="163"/>
      <c r="H105" s="163"/>
      <c r="I105" s="163"/>
      <c r="J105" s="164">
        <f>J248</f>
        <v>0</v>
      </c>
      <c r="K105" s="106"/>
      <c r="L105" s="165"/>
    </row>
    <row r="106" spans="2:12" s="10" customFormat="1" ht="21.75" customHeight="1">
      <c r="B106" s="161"/>
      <c r="C106" s="106"/>
      <c r="D106" s="162" t="s">
        <v>599</v>
      </c>
      <c r="E106" s="163"/>
      <c r="F106" s="163"/>
      <c r="G106" s="163"/>
      <c r="H106" s="163"/>
      <c r="I106" s="163"/>
      <c r="J106" s="164">
        <f>J249</f>
        <v>0</v>
      </c>
      <c r="K106" s="106"/>
      <c r="L106" s="165"/>
    </row>
    <row r="107" spans="2:12" s="10" customFormat="1" ht="21.75" customHeight="1">
      <c r="B107" s="161"/>
      <c r="C107" s="106"/>
      <c r="D107" s="162" t="s">
        <v>600</v>
      </c>
      <c r="E107" s="163"/>
      <c r="F107" s="163"/>
      <c r="G107" s="163"/>
      <c r="H107" s="163"/>
      <c r="I107" s="163"/>
      <c r="J107" s="164">
        <f>J270</f>
        <v>0</v>
      </c>
      <c r="K107" s="106"/>
      <c r="L107" s="165"/>
    </row>
    <row r="108" spans="2:12" s="10" customFormat="1" ht="21.75" customHeight="1">
      <c r="B108" s="161"/>
      <c r="C108" s="106"/>
      <c r="D108" s="162" t="s">
        <v>601</v>
      </c>
      <c r="E108" s="163"/>
      <c r="F108" s="163"/>
      <c r="G108" s="163"/>
      <c r="H108" s="163"/>
      <c r="I108" s="163"/>
      <c r="J108" s="164">
        <f>J285</f>
        <v>0</v>
      </c>
      <c r="K108" s="106"/>
      <c r="L108" s="165"/>
    </row>
    <row r="109" spans="2:12" s="10" customFormat="1" ht="21.75" customHeight="1">
      <c r="B109" s="161"/>
      <c r="C109" s="106"/>
      <c r="D109" s="162" t="s">
        <v>602</v>
      </c>
      <c r="E109" s="163"/>
      <c r="F109" s="163"/>
      <c r="G109" s="163"/>
      <c r="H109" s="163"/>
      <c r="I109" s="163"/>
      <c r="J109" s="164">
        <f>J320</f>
        <v>0</v>
      </c>
      <c r="K109" s="106"/>
      <c r="L109" s="165"/>
    </row>
    <row r="110" spans="2:12" s="10" customFormat="1" ht="21.75" customHeight="1">
      <c r="B110" s="161"/>
      <c r="C110" s="106"/>
      <c r="D110" s="162" t="s">
        <v>603</v>
      </c>
      <c r="E110" s="163"/>
      <c r="F110" s="163"/>
      <c r="G110" s="163"/>
      <c r="H110" s="163"/>
      <c r="I110" s="163"/>
      <c r="J110" s="164">
        <f>J332</f>
        <v>0</v>
      </c>
      <c r="K110" s="106"/>
      <c r="L110" s="165"/>
    </row>
    <row r="111" spans="2:12" s="10" customFormat="1" ht="21.75" customHeight="1">
      <c r="B111" s="161"/>
      <c r="C111" s="106"/>
      <c r="D111" s="162" t="s">
        <v>604</v>
      </c>
      <c r="E111" s="163"/>
      <c r="F111" s="163"/>
      <c r="G111" s="163"/>
      <c r="H111" s="163"/>
      <c r="I111" s="163"/>
      <c r="J111" s="164">
        <f>J339</f>
        <v>0</v>
      </c>
      <c r="K111" s="106"/>
      <c r="L111" s="165"/>
    </row>
    <row r="112" spans="2:12" s="10" customFormat="1" ht="14.85" customHeight="1">
      <c r="B112" s="161"/>
      <c r="C112" s="106"/>
      <c r="D112" s="162" t="s">
        <v>605</v>
      </c>
      <c r="E112" s="163"/>
      <c r="F112" s="163"/>
      <c r="G112" s="163"/>
      <c r="H112" s="163"/>
      <c r="I112" s="163"/>
      <c r="J112" s="164">
        <f>J344</f>
        <v>0</v>
      </c>
      <c r="K112" s="106"/>
      <c r="L112" s="165"/>
    </row>
    <row r="113" spans="1:31" s="10" customFormat="1" ht="21.75" customHeight="1">
      <c r="B113" s="161"/>
      <c r="C113" s="106"/>
      <c r="D113" s="162" t="s">
        <v>606</v>
      </c>
      <c r="E113" s="163"/>
      <c r="F113" s="163"/>
      <c r="G113" s="163"/>
      <c r="H113" s="163"/>
      <c r="I113" s="163"/>
      <c r="J113" s="164">
        <f>J347</f>
        <v>0</v>
      </c>
      <c r="K113" s="106"/>
      <c r="L113" s="165"/>
    </row>
    <row r="114" spans="1:31" s="10" customFormat="1" ht="21.75" customHeight="1">
      <c r="B114" s="161"/>
      <c r="C114" s="106"/>
      <c r="D114" s="162" t="s">
        <v>607</v>
      </c>
      <c r="E114" s="163"/>
      <c r="F114" s="163"/>
      <c r="G114" s="163"/>
      <c r="H114" s="163"/>
      <c r="I114" s="163"/>
      <c r="J114" s="164">
        <f>J355</f>
        <v>0</v>
      </c>
      <c r="K114" s="106"/>
      <c r="L114" s="165"/>
    </row>
    <row r="115" spans="1:31" s="10" customFormat="1" ht="21.75" customHeight="1">
      <c r="B115" s="161"/>
      <c r="C115" s="106"/>
      <c r="D115" s="162" t="s">
        <v>608</v>
      </c>
      <c r="E115" s="163"/>
      <c r="F115" s="163"/>
      <c r="G115" s="163"/>
      <c r="H115" s="163"/>
      <c r="I115" s="163"/>
      <c r="J115" s="164">
        <f>J364</f>
        <v>0</v>
      </c>
      <c r="K115" s="106"/>
      <c r="L115" s="165"/>
    </row>
    <row r="116" spans="1:31" s="10" customFormat="1" ht="21.75" customHeight="1">
      <c r="B116" s="161"/>
      <c r="C116" s="106"/>
      <c r="D116" s="162" t="s">
        <v>609</v>
      </c>
      <c r="E116" s="163"/>
      <c r="F116" s="163"/>
      <c r="G116" s="163"/>
      <c r="H116" s="163"/>
      <c r="I116" s="163"/>
      <c r="J116" s="164">
        <f>J373</f>
        <v>0</v>
      </c>
      <c r="K116" s="106"/>
      <c r="L116" s="165"/>
    </row>
    <row r="117" spans="1:31" s="10" customFormat="1" ht="19.95" customHeight="1">
      <c r="B117" s="161"/>
      <c r="C117" s="106"/>
      <c r="D117" s="162" t="s">
        <v>143</v>
      </c>
      <c r="E117" s="163"/>
      <c r="F117" s="163"/>
      <c r="G117" s="163"/>
      <c r="H117" s="163"/>
      <c r="I117" s="163"/>
      <c r="J117" s="164">
        <f>J387</f>
        <v>0</v>
      </c>
      <c r="K117" s="106"/>
      <c r="L117" s="165"/>
    </row>
    <row r="118" spans="1:31" s="10" customFormat="1" ht="19.95" customHeight="1">
      <c r="B118" s="161"/>
      <c r="C118" s="106"/>
      <c r="D118" s="162" t="s">
        <v>144</v>
      </c>
      <c r="E118" s="163"/>
      <c r="F118" s="163"/>
      <c r="G118" s="163"/>
      <c r="H118" s="163"/>
      <c r="I118" s="163"/>
      <c r="J118" s="164">
        <f>J411</f>
        <v>0</v>
      </c>
      <c r="K118" s="106"/>
      <c r="L118" s="165"/>
    </row>
    <row r="119" spans="1:31" s="10" customFormat="1" ht="19.95" customHeight="1">
      <c r="B119" s="161"/>
      <c r="C119" s="106"/>
      <c r="D119" s="162" t="s">
        <v>145</v>
      </c>
      <c r="E119" s="163"/>
      <c r="F119" s="163"/>
      <c r="G119" s="163"/>
      <c r="H119" s="163"/>
      <c r="I119" s="163"/>
      <c r="J119" s="164">
        <f>J417</f>
        <v>0</v>
      </c>
      <c r="K119" s="106"/>
      <c r="L119" s="165"/>
    </row>
    <row r="120" spans="1:31" s="9" customFormat="1" ht="24.9" customHeight="1">
      <c r="B120" s="155"/>
      <c r="C120" s="156"/>
      <c r="D120" s="157" t="s">
        <v>146</v>
      </c>
      <c r="E120" s="158"/>
      <c r="F120" s="158"/>
      <c r="G120" s="158"/>
      <c r="H120" s="158"/>
      <c r="I120" s="158"/>
      <c r="J120" s="159">
        <f>J419</f>
        <v>0</v>
      </c>
      <c r="K120" s="156"/>
      <c r="L120" s="160"/>
    </row>
    <row r="121" spans="1:31" s="10" customFormat="1" ht="19.95" customHeight="1">
      <c r="B121" s="161"/>
      <c r="C121" s="106"/>
      <c r="D121" s="162" t="s">
        <v>610</v>
      </c>
      <c r="E121" s="163"/>
      <c r="F121" s="163"/>
      <c r="G121" s="163"/>
      <c r="H121" s="163"/>
      <c r="I121" s="163"/>
      <c r="J121" s="164">
        <f>J420</f>
        <v>0</v>
      </c>
      <c r="K121" s="106"/>
      <c r="L121" s="165"/>
    </row>
    <row r="122" spans="1:31" s="10" customFormat="1" ht="14.85" customHeight="1">
      <c r="B122" s="161"/>
      <c r="C122" s="106"/>
      <c r="D122" s="162" t="s">
        <v>611</v>
      </c>
      <c r="E122" s="163"/>
      <c r="F122" s="163"/>
      <c r="G122" s="163"/>
      <c r="H122" s="163"/>
      <c r="I122" s="163"/>
      <c r="J122" s="164">
        <f>J423</f>
        <v>0</v>
      </c>
      <c r="K122" s="106"/>
      <c r="L122" s="165"/>
    </row>
    <row r="123" spans="1:31" s="10" customFormat="1" ht="21.75" customHeight="1">
      <c r="B123" s="161"/>
      <c r="C123" s="106"/>
      <c r="D123" s="162" t="s">
        <v>612</v>
      </c>
      <c r="E123" s="163"/>
      <c r="F123" s="163"/>
      <c r="G123" s="163"/>
      <c r="H123" s="163"/>
      <c r="I123" s="163"/>
      <c r="J123" s="164">
        <f>J445</f>
        <v>0</v>
      </c>
      <c r="K123" s="106"/>
      <c r="L123" s="165"/>
    </row>
    <row r="124" spans="1:31" s="10" customFormat="1" ht="14.85" customHeight="1">
      <c r="B124" s="161"/>
      <c r="C124" s="106"/>
      <c r="D124" s="162" t="s">
        <v>613</v>
      </c>
      <c r="E124" s="163"/>
      <c r="F124" s="163"/>
      <c r="G124" s="163"/>
      <c r="H124" s="163"/>
      <c r="I124" s="163"/>
      <c r="J124" s="164">
        <f>J468</f>
        <v>0</v>
      </c>
      <c r="K124" s="106"/>
      <c r="L124" s="165"/>
    </row>
    <row r="125" spans="1:31" s="10" customFormat="1" ht="19.95" customHeight="1">
      <c r="B125" s="161"/>
      <c r="C125" s="106"/>
      <c r="D125" s="162" t="s">
        <v>614</v>
      </c>
      <c r="E125" s="163"/>
      <c r="F125" s="163"/>
      <c r="G125" s="163"/>
      <c r="H125" s="163"/>
      <c r="I125" s="163"/>
      <c r="J125" s="164">
        <f>J483</f>
        <v>0</v>
      </c>
      <c r="K125" s="106"/>
      <c r="L125" s="165"/>
    </row>
    <row r="126" spans="1:31" s="10" customFormat="1" ht="19.95" customHeight="1">
      <c r="B126" s="161"/>
      <c r="C126" s="106"/>
      <c r="D126" s="162" t="s">
        <v>615</v>
      </c>
      <c r="E126" s="163"/>
      <c r="F126" s="163"/>
      <c r="G126" s="163"/>
      <c r="H126" s="163"/>
      <c r="I126" s="163"/>
      <c r="J126" s="164">
        <f>J495</f>
        <v>0</v>
      </c>
      <c r="K126" s="106"/>
      <c r="L126" s="165"/>
    </row>
    <row r="127" spans="1:31" s="10" customFormat="1" ht="19.95" customHeight="1">
      <c r="B127" s="161"/>
      <c r="C127" s="106"/>
      <c r="D127" s="162" t="s">
        <v>148</v>
      </c>
      <c r="E127" s="163"/>
      <c r="F127" s="163"/>
      <c r="G127" s="163"/>
      <c r="H127" s="163"/>
      <c r="I127" s="163"/>
      <c r="J127" s="164">
        <f>J499</f>
        <v>0</v>
      </c>
      <c r="K127" s="106"/>
      <c r="L127" s="165"/>
    </row>
    <row r="128" spans="1:31" s="2" customFormat="1" ht="21.75" customHeight="1">
      <c r="A128" s="36"/>
      <c r="B128" s="37"/>
      <c r="C128" s="38"/>
      <c r="D128" s="38"/>
      <c r="E128" s="38"/>
      <c r="F128" s="38"/>
      <c r="G128" s="38"/>
      <c r="H128" s="38"/>
      <c r="I128" s="38"/>
      <c r="J128" s="38"/>
      <c r="K128" s="38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pans="1:31" s="2" customFormat="1" ht="6.9" customHeight="1">
      <c r="A129" s="36"/>
      <c r="B129" s="56"/>
      <c r="C129" s="57"/>
      <c r="D129" s="57"/>
      <c r="E129" s="57"/>
      <c r="F129" s="57"/>
      <c r="G129" s="57"/>
      <c r="H129" s="57"/>
      <c r="I129" s="57"/>
      <c r="J129" s="57"/>
      <c r="K129" s="57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3" spans="1:31" s="2" customFormat="1" ht="6.9" customHeight="1">
      <c r="A133" s="36"/>
      <c r="B133" s="58"/>
      <c r="C133" s="59"/>
      <c r="D133" s="59"/>
      <c r="E133" s="59"/>
      <c r="F133" s="59"/>
      <c r="G133" s="59"/>
      <c r="H133" s="59"/>
      <c r="I133" s="59"/>
      <c r="J133" s="59"/>
      <c r="K133" s="59"/>
      <c r="L133" s="53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pans="1:31" s="2" customFormat="1" ht="24.9" customHeight="1">
      <c r="A134" s="36"/>
      <c r="B134" s="37"/>
      <c r="C134" s="25" t="s">
        <v>149</v>
      </c>
      <c r="D134" s="38"/>
      <c r="E134" s="38"/>
      <c r="F134" s="38"/>
      <c r="G134" s="38"/>
      <c r="H134" s="38"/>
      <c r="I134" s="38"/>
      <c r="J134" s="38"/>
      <c r="K134" s="38"/>
      <c r="L134" s="53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pans="1:31" s="2" customFormat="1" ht="6.9" customHeight="1">
      <c r="A135" s="36"/>
      <c r="B135" s="37"/>
      <c r="C135" s="38"/>
      <c r="D135" s="38"/>
      <c r="E135" s="38"/>
      <c r="F135" s="38"/>
      <c r="G135" s="38"/>
      <c r="H135" s="38"/>
      <c r="I135" s="38"/>
      <c r="J135" s="38"/>
      <c r="K135" s="38"/>
      <c r="L135" s="53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pans="1:31" s="2" customFormat="1" ht="12" customHeight="1">
      <c r="A136" s="36"/>
      <c r="B136" s="37"/>
      <c r="C136" s="31" t="s">
        <v>16</v>
      </c>
      <c r="D136" s="38"/>
      <c r="E136" s="38"/>
      <c r="F136" s="38"/>
      <c r="G136" s="38"/>
      <c r="H136" s="38"/>
      <c r="I136" s="38"/>
      <c r="J136" s="38"/>
      <c r="K136" s="38"/>
      <c r="L136" s="53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  <row r="137" spans="1:31" s="2" customFormat="1" ht="27" customHeight="1">
      <c r="A137" s="36"/>
      <c r="B137" s="37"/>
      <c r="C137" s="38"/>
      <c r="D137" s="38"/>
      <c r="E137" s="338" t="str">
        <f>E7</f>
        <v>Rekonstrukce stávajících garáží v suterénních, přízemních a dvorních prostorech objektů Vinohradská</v>
      </c>
      <c r="F137" s="339"/>
      <c r="G137" s="339"/>
      <c r="H137" s="339"/>
      <c r="I137" s="38"/>
      <c r="J137" s="38"/>
      <c r="K137" s="38"/>
      <c r="L137" s="53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</row>
    <row r="138" spans="1:31" s="2" customFormat="1" ht="12" customHeight="1">
      <c r="A138" s="36"/>
      <c r="B138" s="37"/>
      <c r="C138" s="31" t="s">
        <v>132</v>
      </c>
      <c r="D138" s="38"/>
      <c r="E138" s="38"/>
      <c r="F138" s="38"/>
      <c r="G138" s="38"/>
      <c r="H138" s="38"/>
      <c r="I138" s="38"/>
      <c r="J138" s="38"/>
      <c r="K138" s="38"/>
      <c r="L138" s="53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</row>
    <row r="139" spans="1:31" s="2" customFormat="1" ht="15.6" customHeight="1">
      <c r="A139" s="36"/>
      <c r="B139" s="37"/>
      <c r="C139" s="38"/>
      <c r="D139" s="38"/>
      <c r="E139" s="291" t="str">
        <f>E9</f>
        <v>D.1.1.01a - Architektonicko - stavební řešení - nový stav</v>
      </c>
      <c r="F139" s="340"/>
      <c r="G139" s="340"/>
      <c r="H139" s="340"/>
      <c r="I139" s="38"/>
      <c r="J139" s="38"/>
      <c r="K139" s="38"/>
      <c r="L139" s="53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</row>
    <row r="140" spans="1:31" s="2" customFormat="1" ht="6.9" customHeight="1">
      <c r="A140" s="36"/>
      <c r="B140" s="37"/>
      <c r="C140" s="38"/>
      <c r="D140" s="38"/>
      <c r="E140" s="38"/>
      <c r="F140" s="38"/>
      <c r="G140" s="38"/>
      <c r="H140" s="38"/>
      <c r="I140" s="38"/>
      <c r="J140" s="38"/>
      <c r="K140" s="38"/>
      <c r="L140" s="53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</row>
    <row r="141" spans="1:31" s="2" customFormat="1" ht="12" customHeight="1">
      <c r="A141" s="36"/>
      <c r="B141" s="37"/>
      <c r="C141" s="31" t="s">
        <v>20</v>
      </c>
      <c r="D141" s="38"/>
      <c r="E141" s="38"/>
      <c r="F141" s="29" t="str">
        <f>F12</f>
        <v>Vinohradská 114/1756, 116/1755, Praha3</v>
      </c>
      <c r="G141" s="38"/>
      <c r="H141" s="38"/>
      <c r="I141" s="31" t="s">
        <v>22</v>
      </c>
      <c r="J141" s="68" t="str">
        <f>IF(J12="","",J12)</f>
        <v>15. 4. 2022</v>
      </c>
      <c r="K141" s="38"/>
      <c r="L141" s="53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</row>
    <row r="142" spans="1:31" s="2" customFormat="1" ht="6.9" customHeight="1">
      <c r="A142" s="36"/>
      <c r="B142" s="37"/>
      <c r="C142" s="38"/>
      <c r="D142" s="38"/>
      <c r="E142" s="38"/>
      <c r="F142" s="38"/>
      <c r="G142" s="38"/>
      <c r="H142" s="38"/>
      <c r="I142" s="38"/>
      <c r="J142" s="38"/>
      <c r="K142" s="38"/>
      <c r="L142" s="53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</row>
    <row r="143" spans="1:31" s="2" customFormat="1" ht="40.799999999999997" customHeight="1">
      <c r="A143" s="36"/>
      <c r="B143" s="37"/>
      <c r="C143" s="31" t="s">
        <v>24</v>
      </c>
      <c r="D143" s="38"/>
      <c r="E143" s="38"/>
      <c r="F143" s="29" t="str">
        <f>E15</f>
        <v>Městská část Praha 3, Havlíčkovo nám.9/700, Praha3</v>
      </c>
      <c r="G143" s="38"/>
      <c r="H143" s="38"/>
      <c r="I143" s="31" t="s">
        <v>32</v>
      </c>
      <c r="J143" s="34" t="str">
        <f>E21</f>
        <v>Contractis, s.r.o., Moulíkova 3286/1b, Praha 5</v>
      </c>
      <c r="K143" s="38"/>
      <c r="L143" s="53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</row>
    <row r="144" spans="1:31" s="2" customFormat="1" ht="15.6" customHeight="1">
      <c r="A144" s="36"/>
      <c r="B144" s="37"/>
      <c r="C144" s="31" t="s">
        <v>30</v>
      </c>
      <c r="D144" s="38"/>
      <c r="E144" s="38"/>
      <c r="F144" s="29" t="str">
        <f>IF(E18="","",E18)</f>
        <v>Vyplň údaj</v>
      </c>
      <c r="G144" s="38"/>
      <c r="H144" s="38"/>
      <c r="I144" s="31" t="s">
        <v>37</v>
      </c>
      <c r="J144" s="34" t="str">
        <f>E24</f>
        <v xml:space="preserve"> </v>
      </c>
      <c r="K144" s="38"/>
      <c r="L144" s="53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</row>
    <row r="145" spans="1:65" s="2" customFormat="1" ht="10.35" customHeight="1">
      <c r="A145" s="36"/>
      <c r="B145" s="37"/>
      <c r="C145" s="38"/>
      <c r="D145" s="38"/>
      <c r="E145" s="38"/>
      <c r="F145" s="38"/>
      <c r="G145" s="38"/>
      <c r="H145" s="38"/>
      <c r="I145" s="38"/>
      <c r="J145" s="38"/>
      <c r="K145" s="38"/>
      <c r="L145" s="53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</row>
    <row r="146" spans="1:65" s="11" customFormat="1" ht="29.25" customHeight="1">
      <c r="A146" s="166"/>
      <c r="B146" s="167"/>
      <c r="C146" s="168" t="s">
        <v>150</v>
      </c>
      <c r="D146" s="169" t="s">
        <v>65</v>
      </c>
      <c r="E146" s="169" t="s">
        <v>61</v>
      </c>
      <c r="F146" s="169" t="s">
        <v>62</v>
      </c>
      <c r="G146" s="169" t="s">
        <v>151</v>
      </c>
      <c r="H146" s="169" t="s">
        <v>152</v>
      </c>
      <c r="I146" s="169" t="s">
        <v>153</v>
      </c>
      <c r="J146" s="169" t="s">
        <v>137</v>
      </c>
      <c r="K146" s="170" t="s">
        <v>154</v>
      </c>
      <c r="L146" s="171"/>
      <c r="M146" s="77" t="s">
        <v>1</v>
      </c>
      <c r="N146" s="78" t="s">
        <v>44</v>
      </c>
      <c r="O146" s="78" t="s">
        <v>155</v>
      </c>
      <c r="P146" s="78" t="s">
        <v>156</v>
      </c>
      <c r="Q146" s="78" t="s">
        <v>157</v>
      </c>
      <c r="R146" s="78" t="s">
        <v>158</v>
      </c>
      <c r="S146" s="78" t="s">
        <v>159</v>
      </c>
      <c r="T146" s="79" t="s">
        <v>160</v>
      </c>
      <c r="U146" s="166"/>
      <c r="V146" s="166"/>
      <c r="W146" s="166"/>
      <c r="X146" s="166"/>
      <c r="Y146" s="166"/>
      <c r="Z146" s="166"/>
      <c r="AA146" s="166"/>
      <c r="AB146" s="166"/>
      <c r="AC146" s="166"/>
      <c r="AD146" s="166"/>
      <c r="AE146" s="166"/>
    </row>
    <row r="147" spans="1:65" s="2" customFormat="1" ht="22.8" customHeight="1">
      <c r="A147" s="36"/>
      <c r="B147" s="37"/>
      <c r="C147" s="84" t="s">
        <v>161</v>
      </c>
      <c r="D147" s="38"/>
      <c r="E147" s="38"/>
      <c r="F147" s="38"/>
      <c r="G147" s="38"/>
      <c r="H147" s="38"/>
      <c r="I147" s="38"/>
      <c r="J147" s="172">
        <f>BK147</f>
        <v>0</v>
      </c>
      <c r="K147" s="38"/>
      <c r="L147" s="41"/>
      <c r="M147" s="80"/>
      <c r="N147" s="173"/>
      <c r="O147" s="81"/>
      <c r="P147" s="174">
        <f>P148+P419</f>
        <v>0</v>
      </c>
      <c r="Q147" s="81"/>
      <c r="R147" s="174">
        <f>R148+R419</f>
        <v>1305.6389405100001</v>
      </c>
      <c r="S147" s="81"/>
      <c r="T147" s="175">
        <f>T148+T419</f>
        <v>0.72372164999999988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79</v>
      </c>
      <c r="AU147" s="19" t="s">
        <v>139</v>
      </c>
      <c r="BK147" s="176">
        <f>BK148+BK419</f>
        <v>0</v>
      </c>
    </row>
    <row r="148" spans="1:65" s="12" customFormat="1" ht="25.95" customHeight="1">
      <c r="B148" s="177"/>
      <c r="C148" s="178"/>
      <c r="D148" s="179" t="s">
        <v>79</v>
      </c>
      <c r="E148" s="180" t="s">
        <v>162</v>
      </c>
      <c r="F148" s="180" t="s">
        <v>163</v>
      </c>
      <c r="G148" s="178"/>
      <c r="H148" s="178"/>
      <c r="I148" s="181"/>
      <c r="J148" s="182">
        <f>BK148</f>
        <v>0</v>
      </c>
      <c r="K148" s="178"/>
      <c r="L148" s="183"/>
      <c r="M148" s="184"/>
      <c r="N148" s="185"/>
      <c r="O148" s="185"/>
      <c r="P148" s="186">
        <f>P149+P177+P207+P387+P411+P417</f>
        <v>0</v>
      </c>
      <c r="Q148" s="185"/>
      <c r="R148" s="186">
        <f>R149+R177+R207+R387+R411+R417</f>
        <v>672.03898351000009</v>
      </c>
      <c r="S148" s="185"/>
      <c r="T148" s="187">
        <f>T149+T177+T207+T387+T411+T417</f>
        <v>0.72372164999999988</v>
      </c>
      <c r="AR148" s="188" t="s">
        <v>88</v>
      </c>
      <c r="AT148" s="189" t="s">
        <v>79</v>
      </c>
      <c r="AU148" s="189" t="s">
        <v>80</v>
      </c>
      <c r="AY148" s="188" t="s">
        <v>164</v>
      </c>
      <c r="BK148" s="190">
        <f>BK149+BK177+BK207+BK387+BK411+BK417</f>
        <v>0</v>
      </c>
    </row>
    <row r="149" spans="1:65" s="12" customFormat="1" ht="22.8" customHeight="1">
      <c r="B149" s="177"/>
      <c r="C149" s="178"/>
      <c r="D149" s="179" t="s">
        <v>79</v>
      </c>
      <c r="E149" s="191" t="s">
        <v>88</v>
      </c>
      <c r="F149" s="191" t="s">
        <v>165</v>
      </c>
      <c r="G149" s="178"/>
      <c r="H149" s="178"/>
      <c r="I149" s="181"/>
      <c r="J149" s="192">
        <f>BK149</f>
        <v>0</v>
      </c>
      <c r="K149" s="178"/>
      <c r="L149" s="183"/>
      <c r="M149" s="184"/>
      <c r="N149" s="185"/>
      <c r="O149" s="185"/>
      <c r="P149" s="186">
        <f>SUM(P150:P176)</f>
        <v>0</v>
      </c>
      <c r="Q149" s="185"/>
      <c r="R149" s="186">
        <f>SUM(R150:R176)</f>
        <v>0.791717</v>
      </c>
      <c r="S149" s="185"/>
      <c r="T149" s="187">
        <f>SUM(T150:T176)</f>
        <v>0</v>
      </c>
      <c r="AR149" s="188" t="s">
        <v>88</v>
      </c>
      <c r="AT149" s="189" t="s">
        <v>79</v>
      </c>
      <c r="AU149" s="189" t="s">
        <v>88</v>
      </c>
      <c r="AY149" s="188" t="s">
        <v>164</v>
      </c>
      <c r="BK149" s="190">
        <f>SUM(BK150:BK176)</f>
        <v>0</v>
      </c>
    </row>
    <row r="150" spans="1:65" s="2" customFormat="1" ht="14.4" customHeight="1">
      <c r="A150" s="36"/>
      <c r="B150" s="37"/>
      <c r="C150" s="193" t="s">
        <v>88</v>
      </c>
      <c r="D150" s="193" t="s">
        <v>166</v>
      </c>
      <c r="E150" s="194" t="s">
        <v>616</v>
      </c>
      <c r="F150" s="195" t="s">
        <v>617</v>
      </c>
      <c r="G150" s="196" t="s">
        <v>335</v>
      </c>
      <c r="H150" s="197">
        <v>100</v>
      </c>
      <c r="I150" s="198"/>
      <c r="J150" s="199">
        <f>ROUND(I150*H150,2)</f>
        <v>0</v>
      </c>
      <c r="K150" s="195" t="s">
        <v>170</v>
      </c>
      <c r="L150" s="41"/>
      <c r="M150" s="200" t="s">
        <v>1</v>
      </c>
      <c r="N150" s="201" t="s">
        <v>45</v>
      </c>
      <c r="O150" s="73"/>
      <c r="P150" s="202">
        <f>O150*H150</f>
        <v>0</v>
      </c>
      <c r="Q150" s="202">
        <v>7.1900000000000002E-3</v>
      </c>
      <c r="R150" s="202">
        <f>Q150*H150</f>
        <v>0.71899999999999997</v>
      </c>
      <c r="S150" s="202">
        <v>0</v>
      </c>
      <c r="T150" s="203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4" t="s">
        <v>171</v>
      </c>
      <c r="AT150" s="204" t="s">
        <v>166</v>
      </c>
      <c r="AU150" s="204" t="s">
        <v>90</v>
      </c>
      <c r="AY150" s="19" t="s">
        <v>164</v>
      </c>
      <c r="BE150" s="205">
        <f>IF(N150="základní",J150,0)</f>
        <v>0</v>
      </c>
      <c r="BF150" s="205">
        <f>IF(N150="snížená",J150,0)</f>
        <v>0</v>
      </c>
      <c r="BG150" s="205">
        <f>IF(N150="zákl. přenesená",J150,0)</f>
        <v>0</v>
      </c>
      <c r="BH150" s="205">
        <f>IF(N150="sníž. přenesená",J150,0)</f>
        <v>0</v>
      </c>
      <c r="BI150" s="205">
        <f>IF(N150="nulová",J150,0)</f>
        <v>0</v>
      </c>
      <c r="BJ150" s="19" t="s">
        <v>88</v>
      </c>
      <c r="BK150" s="205">
        <f>ROUND(I150*H150,2)</f>
        <v>0</v>
      </c>
      <c r="BL150" s="19" t="s">
        <v>171</v>
      </c>
      <c r="BM150" s="204" t="s">
        <v>618</v>
      </c>
    </row>
    <row r="151" spans="1:65" s="2" customFormat="1" ht="22.2" customHeight="1">
      <c r="A151" s="36"/>
      <c r="B151" s="37"/>
      <c r="C151" s="193" t="s">
        <v>90</v>
      </c>
      <c r="D151" s="193" t="s">
        <v>166</v>
      </c>
      <c r="E151" s="194" t="s">
        <v>619</v>
      </c>
      <c r="F151" s="195" t="s">
        <v>620</v>
      </c>
      <c r="G151" s="196" t="s">
        <v>621</v>
      </c>
      <c r="H151" s="197">
        <v>732</v>
      </c>
      <c r="I151" s="198"/>
      <c r="J151" s="199">
        <f>ROUND(I151*H151,2)</f>
        <v>0</v>
      </c>
      <c r="K151" s="195" t="s">
        <v>170</v>
      </c>
      <c r="L151" s="41"/>
      <c r="M151" s="200" t="s">
        <v>1</v>
      </c>
      <c r="N151" s="201" t="s">
        <v>45</v>
      </c>
      <c r="O151" s="73"/>
      <c r="P151" s="202">
        <f>O151*H151</f>
        <v>0</v>
      </c>
      <c r="Q151" s="202">
        <v>3.0000000000000001E-5</v>
      </c>
      <c r="R151" s="202">
        <f>Q151*H151</f>
        <v>2.196E-2</v>
      </c>
      <c r="S151" s="202">
        <v>0</v>
      </c>
      <c r="T151" s="203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4" t="s">
        <v>171</v>
      </c>
      <c r="AT151" s="204" t="s">
        <v>166</v>
      </c>
      <c r="AU151" s="204" t="s">
        <v>90</v>
      </c>
      <c r="AY151" s="19" t="s">
        <v>164</v>
      </c>
      <c r="BE151" s="205">
        <f>IF(N151="základní",J151,0)</f>
        <v>0</v>
      </c>
      <c r="BF151" s="205">
        <f>IF(N151="snížená",J151,0)</f>
        <v>0</v>
      </c>
      <c r="BG151" s="205">
        <f>IF(N151="zákl. přenesená",J151,0)</f>
        <v>0</v>
      </c>
      <c r="BH151" s="205">
        <f>IF(N151="sníž. přenesená",J151,0)</f>
        <v>0</v>
      </c>
      <c r="BI151" s="205">
        <f>IF(N151="nulová",J151,0)</f>
        <v>0</v>
      </c>
      <c r="BJ151" s="19" t="s">
        <v>88</v>
      </c>
      <c r="BK151" s="205">
        <f>ROUND(I151*H151,2)</f>
        <v>0</v>
      </c>
      <c r="BL151" s="19" t="s">
        <v>171</v>
      </c>
      <c r="BM151" s="204" t="s">
        <v>622</v>
      </c>
    </row>
    <row r="152" spans="1:65" s="13" customFormat="1" ht="10.199999999999999">
      <c r="B152" s="206"/>
      <c r="C152" s="207"/>
      <c r="D152" s="208" t="s">
        <v>177</v>
      </c>
      <c r="E152" s="209" t="s">
        <v>1</v>
      </c>
      <c r="F152" s="210" t="s">
        <v>623</v>
      </c>
      <c r="G152" s="207"/>
      <c r="H152" s="211">
        <v>732</v>
      </c>
      <c r="I152" s="212"/>
      <c r="J152" s="207"/>
      <c r="K152" s="207"/>
      <c r="L152" s="213"/>
      <c r="M152" s="214"/>
      <c r="N152" s="215"/>
      <c r="O152" s="215"/>
      <c r="P152" s="215"/>
      <c r="Q152" s="215"/>
      <c r="R152" s="215"/>
      <c r="S152" s="215"/>
      <c r="T152" s="216"/>
      <c r="AT152" s="217" t="s">
        <v>177</v>
      </c>
      <c r="AU152" s="217" t="s">
        <v>90</v>
      </c>
      <c r="AV152" s="13" t="s">
        <v>90</v>
      </c>
      <c r="AW152" s="13" t="s">
        <v>36</v>
      </c>
      <c r="AX152" s="13" t="s">
        <v>88</v>
      </c>
      <c r="AY152" s="217" t="s">
        <v>164</v>
      </c>
    </row>
    <row r="153" spans="1:65" s="2" customFormat="1" ht="22.2" customHeight="1">
      <c r="A153" s="36"/>
      <c r="B153" s="37"/>
      <c r="C153" s="193" t="s">
        <v>179</v>
      </c>
      <c r="D153" s="193" t="s">
        <v>166</v>
      </c>
      <c r="E153" s="194" t="s">
        <v>624</v>
      </c>
      <c r="F153" s="195" t="s">
        <v>625</v>
      </c>
      <c r="G153" s="196" t="s">
        <v>626</v>
      </c>
      <c r="H153" s="197">
        <v>122</v>
      </c>
      <c r="I153" s="198"/>
      <c r="J153" s="199">
        <f>ROUND(I153*H153,2)</f>
        <v>0</v>
      </c>
      <c r="K153" s="195" t="s">
        <v>170</v>
      </c>
      <c r="L153" s="41"/>
      <c r="M153" s="200" t="s">
        <v>1</v>
      </c>
      <c r="N153" s="201" t="s">
        <v>45</v>
      </c>
      <c r="O153" s="73"/>
      <c r="P153" s="202">
        <f>O153*H153</f>
        <v>0</v>
      </c>
      <c r="Q153" s="202">
        <v>0</v>
      </c>
      <c r="R153" s="202">
        <f>Q153*H153</f>
        <v>0</v>
      </c>
      <c r="S153" s="202">
        <v>0</v>
      </c>
      <c r="T153" s="203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4" t="s">
        <v>171</v>
      </c>
      <c r="AT153" s="204" t="s">
        <v>166</v>
      </c>
      <c r="AU153" s="204" t="s">
        <v>90</v>
      </c>
      <c r="AY153" s="19" t="s">
        <v>164</v>
      </c>
      <c r="BE153" s="205">
        <f>IF(N153="základní",J153,0)</f>
        <v>0</v>
      </c>
      <c r="BF153" s="205">
        <f>IF(N153="snížená",J153,0)</f>
        <v>0</v>
      </c>
      <c r="BG153" s="205">
        <f>IF(N153="zákl. přenesená",J153,0)</f>
        <v>0</v>
      </c>
      <c r="BH153" s="205">
        <f>IF(N153="sníž. přenesená",J153,0)</f>
        <v>0</v>
      </c>
      <c r="BI153" s="205">
        <f>IF(N153="nulová",J153,0)</f>
        <v>0</v>
      </c>
      <c r="BJ153" s="19" t="s">
        <v>88</v>
      </c>
      <c r="BK153" s="205">
        <f>ROUND(I153*H153,2)</f>
        <v>0</v>
      </c>
      <c r="BL153" s="19" t="s">
        <v>171</v>
      </c>
      <c r="BM153" s="204" t="s">
        <v>627</v>
      </c>
    </row>
    <row r="154" spans="1:65" s="13" customFormat="1" ht="10.199999999999999">
      <c r="B154" s="206"/>
      <c r="C154" s="207"/>
      <c r="D154" s="208" t="s">
        <v>177</v>
      </c>
      <c r="E154" s="209" t="s">
        <v>1</v>
      </c>
      <c r="F154" s="210" t="s">
        <v>628</v>
      </c>
      <c r="G154" s="207"/>
      <c r="H154" s="211">
        <v>122</v>
      </c>
      <c r="I154" s="212"/>
      <c r="J154" s="207"/>
      <c r="K154" s="207"/>
      <c r="L154" s="213"/>
      <c r="M154" s="214"/>
      <c r="N154" s="215"/>
      <c r="O154" s="215"/>
      <c r="P154" s="215"/>
      <c r="Q154" s="215"/>
      <c r="R154" s="215"/>
      <c r="S154" s="215"/>
      <c r="T154" s="216"/>
      <c r="AT154" s="217" t="s">
        <v>177</v>
      </c>
      <c r="AU154" s="217" t="s">
        <v>90</v>
      </c>
      <c r="AV154" s="13" t="s">
        <v>90</v>
      </c>
      <c r="AW154" s="13" t="s">
        <v>36</v>
      </c>
      <c r="AX154" s="13" t="s">
        <v>88</v>
      </c>
      <c r="AY154" s="217" t="s">
        <v>164</v>
      </c>
    </row>
    <row r="155" spans="1:65" s="2" customFormat="1" ht="30" customHeight="1">
      <c r="A155" s="36"/>
      <c r="B155" s="37"/>
      <c r="C155" s="193" t="s">
        <v>171</v>
      </c>
      <c r="D155" s="193" t="s">
        <v>166</v>
      </c>
      <c r="E155" s="194" t="s">
        <v>629</v>
      </c>
      <c r="F155" s="195" t="s">
        <v>630</v>
      </c>
      <c r="G155" s="196" t="s">
        <v>175</v>
      </c>
      <c r="H155" s="197">
        <v>21.349</v>
      </c>
      <c r="I155" s="198"/>
      <c r="J155" s="199">
        <f>ROUND(I155*H155,2)</f>
        <v>0</v>
      </c>
      <c r="K155" s="195" t="s">
        <v>170</v>
      </c>
      <c r="L155" s="41"/>
      <c r="M155" s="200" t="s">
        <v>1</v>
      </c>
      <c r="N155" s="201" t="s">
        <v>45</v>
      </c>
      <c r="O155" s="73"/>
      <c r="P155" s="202">
        <f>O155*H155</f>
        <v>0</v>
      </c>
      <c r="Q155" s="202">
        <v>0</v>
      </c>
      <c r="R155" s="202">
        <f>Q155*H155</f>
        <v>0</v>
      </c>
      <c r="S155" s="202">
        <v>0</v>
      </c>
      <c r="T155" s="203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4" t="s">
        <v>171</v>
      </c>
      <c r="AT155" s="204" t="s">
        <v>166</v>
      </c>
      <c r="AU155" s="204" t="s">
        <v>90</v>
      </c>
      <c r="AY155" s="19" t="s">
        <v>164</v>
      </c>
      <c r="BE155" s="205">
        <f>IF(N155="základní",J155,0)</f>
        <v>0</v>
      </c>
      <c r="BF155" s="205">
        <f>IF(N155="snížená",J155,0)</f>
        <v>0</v>
      </c>
      <c r="BG155" s="205">
        <f>IF(N155="zákl. přenesená",J155,0)</f>
        <v>0</v>
      </c>
      <c r="BH155" s="205">
        <f>IF(N155="sníž. přenesená",J155,0)</f>
        <v>0</v>
      </c>
      <c r="BI155" s="205">
        <f>IF(N155="nulová",J155,0)</f>
        <v>0</v>
      </c>
      <c r="BJ155" s="19" t="s">
        <v>88</v>
      </c>
      <c r="BK155" s="205">
        <f>ROUND(I155*H155,2)</f>
        <v>0</v>
      </c>
      <c r="BL155" s="19" t="s">
        <v>171</v>
      </c>
      <c r="BM155" s="204" t="s">
        <v>631</v>
      </c>
    </row>
    <row r="156" spans="1:65" s="13" customFormat="1" ht="10.199999999999999">
      <c r="B156" s="206"/>
      <c r="C156" s="207"/>
      <c r="D156" s="208" t="s">
        <v>177</v>
      </c>
      <c r="E156" s="209" t="s">
        <v>1</v>
      </c>
      <c r="F156" s="210" t="s">
        <v>632</v>
      </c>
      <c r="G156" s="207"/>
      <c r="H156" s="211">
        <v>21.349</v>
      </c>
      <c r="I156" s="212"/>
      <c r="J156" s="207"/>
      <c r="K156" s="207"/>
      <c r="L156" s="213"/>
      <c r="M156" s="214"/>
      <c r="N156" s="215"/>
      <c r="O156" s="215"/>
      <c r="P156" s="215"/>
      <c r="Q156" s="215"/>
      <c r="R156" s="215"/>
      <c r="S156" s="215"/>
      <c r="T156" s="216"/>
      <c r="AT156" s="217" t="s">
        <v>177</v>
      </c>
      <c r="AU156" s="217" t="s">
        <v>90</v>
      </c>
      <c r="AV156" s="13" t="s">
        <v>90</v>
      </c>
      <c r="AW156" s="13" t="s">
        <v>36</v>
      </c>
      <c r="AX156" s="13" t="s">
        <v>88</v>
      </c>
      <c r="AY156" s="217" t="s">
        <v>164</v>
      </c>
    </row>
    <row r="157" spans="1:65" s="2" customFormat="1" ht="30" customHeight="1">
      <c r="A157" s="36"/>
      <c r="B157" s="37"/>
      <c r="C157" s="193" t="s">
        <v>189</v>
      </c>
      <c r="D157" s="193" t="s">
        <v>166</v>
      </c>
      <c r="E157" s="194" t="s">
        <v>633</v>
      </c>
      <c r="F157" s="195" t="s">
        <v>634</v>
      </c>
      <c r="G157" s="196" t="s">
        <v>175</v>
      </c>
      <c r="H157" s="197">
        <v>87.927999999999997</v>
      </c>
      <c r="I157" s="198"/>
      <c r="J157" s="199">
        <f>ROUND(I157*H157,2)</f>
        <v>0</v>
      </c>
      <c r="K157" s="195" t="s">
        <v>170</v>
      </c>
      <c r="L157" s="41"/>
      <c r="M157" s="200" t="s">
        <v>1</v>
      </c>
      <c r="N157" s="201" t="s">
        <v>45</v>
      </c>
      <c r="O157" s="73"/>
      <c r="P157" s="202">
        <f>O157*H157</f>
        <v>0</v>
      </c>
      <c r="Q157" s="202">
        <v>0</v>
      </c>
      <c r="R157" s="202">
        <f>Q157*H157</f>
        <v>0</v>
      </c>
      <c r="S157" s="202">
        <v>0</v>
      </c>
      <c r="T157" s="203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4" t="s">
        <v>171</v>
      </c>
      <c r="AT157" s="204" t="s">
        <v>166</v>
      </c>
      <c r="AU157" s="204" t="s">
        <v>90</v>
      </c>
      <c r="AY157" s="19" t="s">
        <v>164</v>
      </c>
      <c r="BE157" s="205">
        <f>IF(N157="základní",J157,0)</f>
        <v>0</v>
      </c>
      <c r="BF157" s="205">
        <f>IF(N157="snížená",J157,0)</f>
        <v>0</v>
      </c>
      <c r="BG157" s="205">
        <f>IF(N157="zákl. přenesená",J157,0)</f>
        <v>0</v>
      </c>
      <c r="BH157" s="205">
        <f>IF(N157="sníž. přenesená",J157,0)</f>
        <v>0</v>
      </c>
      <c r="BI157" s="205">
        <f>IF(N157="nulová",J157,0)</f>
        <v>0</v>
      </c>
      <c r="BJ157" s="19" t="s">
        <v>88</v>
      </c>
      <c r="BK157" s="205">
        <f>ROUND(I157*H157,2)</f>
        <v>0</v>
      </c>
      <c r="BL157" s="19" t="s">
        <v>171</v>
      </c>
      <c r="BM157" s="204" t="s">
        <v>635</v>
      </c>
    </row>
    <row r="158" spans="1:65" s="13" customFormat="1" ht="20.399999999999999">
      <c r="B158" s="206"/>
      <c r="C158" s="207"/>
      <c r="D158" s="208" t="s">
        <v>177</v>
      </c>
      <c r="E158" s="209" t="s">
        <v>1</v>
      </c>
      <c r="F158" s="210" t="s">
        <v>636</v>
      </c>
      <c r="G158" s="207"/>
      <c r="H158" s="211">
        <v>83.313000000000002</v>
      </c>
      <c r="I158" s="212"/>
      <c r="J158" s="207"/>
      <c r="K158" s="207"/>
      <c r="L158" s="213"/>
      <c r="M158" s="214"/>
      <c r="N158" s="215"/>
      <c r="O158" s="215"/>
      <c r="P158" s="215"/>
      <c r="Q158" s="215"/>
      <c r="R158" s="215"/>
      <c r="S158" s="215"/>
      <c r="T158" s="216"/>
      <c r="AT158" s="217" t="s">
        <v>177</v>
      </c>
      <c r="AU158" s="217" t="s">
        <v>90</v>
      </c>
      <c r="AV158" s="13" t="s">
        <v>90</v>
      </c>
      <c r="AW158" s="13" t="s">
        <v>36</v>
      </c>
      <c r="AX158" s="13" t="s">
        <v>80</v>
      </c>
      <c r="AY158" s="217" t="s">
        <v>164</v>
      </c>
    </row>
    <row r="159" spans="1:65" s="13" customFormat="1" ht="10.199999999999999">
      <c r="B159" s="206"/>
      <c r="C159" s="207"/>
      <c r="D159" s="208" t="s">
        <v>177</v>
      </c>
      <c r="E159" s="209" t="s">
        <v>1</v>
      </c>
      <c r="F159" s="210" t="s">
        <v>637</v>
      </c>
      <c r="G159" s="207"/>
      <c r="H159" s="211">
        <v>1.95</v>
      </c>
      <c r="I159" s="212"/>
      <c r="J159" s="207"/>
      <c r="K159" s="207"/>
      <c r="L159" s="213"/>
      <c r="M159" s="214"/>
      <c r="N159" s="215"/>
      <c r="O159" s="215"/>
      <c r="P159" s="215"/>
      <c r="Q159" s="215"/>
      <c r="R159" s="215"/>
      <c r="S159" s="215"/>
      <c r="T159" s="216"/>
      <c r="AT159" s="217" t="s">
        <v>177</v>
      </c>
      <c r="AU159" s="217" t="s">
        <v>90</v>
      </c>
      <c r="AV159" s="13" t="s">
        <v>90</v>
      </c>
      <c r="AW159" s="13" t="s">
        <v>36</v>
      </c>
      <c r="AX159" s="13" t="s">
        <v>80</v>
      </c>
      <c r="AY159" s="217" t="s">
        <v>164</v>
      </c>
    </row>
    <row r="160" spans="1:65" s="13" customFormat="1" ht="10.199999999999999">
      <c r="B160" s="206"/>
      <c r="C160" s="207"/>
      <c r="D160" s="208" t="s">
        <v>177</v>
      </c>
      <c r="E160" s="209" t="s">
        <v>1</v>
      </c>
      <c r="F160" s="210" t="s">
        <v>638</v>
      </c>
      <c r="G160" s="207"/>
      <c r="H160" s="211">
        <v>2.665</v>
      </c>
      <c r="I160" s="212"/>
      <c r="J160" s="207"/>
      <c r="K160" s="207"/>
      <c r="L160" s="213"/>
      <c r="M160" s="214"/>
      <c r="N160" s="215"/>
      <c r="O160" s="215"/>
      <c r="P160" s="215"/>
      <c r="Q160" s="215"/>
      <c r="R160" s="215"/>
      <c r="S160" s="215"/>
      <c r="T160" s="216"/>
      <c r="AT160" s="217" t="s">
        <v>177</v>
      </c>
      <c r="AU160" s="217" t="s">
        <v>90</v>
      </c>
      <c r="AV160" s="13" t="s">
        <v>90</v>
      </c>
      <c r="AW160" s="13" t="s">
        <v>36</v>
      </c>
      <c r="AX160" s="13" t="s">
        <v>80</v>
      </c>
      <c r="AY160" s="217" t="s">
        <v>164</v>
      </c>
    </row>
    <row r="161" spans="1:65" s="14" customFormat="1" ht="10.199999999999999">
      <c r="B161" s="232"/>
      <c r="C161" s="233"/>
      <c r="D161" s="208" t="s">
        <v>177</v>
      </c>
      <c r="E161" s="234" t="s">
        <v>1</v>
      </c>
      <c r="F161" s="235" t="s">
        <v>206</v>
      </c>
      <c r="G161" s="233"/>
      <c r="H161" s="236">
        <v>87.928000000000011</v>
      </c>
      <c r="I161" s="237"/>
      <c r="J161" s="233"/>
      <c r="K161" s="233"/>
      <c r="L161" s="238"/>
      <c r="M161" s="239"/>
      <c r="N161" s="240"/>
      <c r="O161" s="240"/>
      <c r="P161" s="240"/>
      <c r="Q161" s="240"/>
      <c r="R161" s="240"/>
      <c r="S161" s="240"/>
      <c r="T161" s="241"/>
      <c r="AT161" s="242" t="s">
        <v>177</v>
      </c>
      <c r="AU161" s="242" t="s">
        <v>90</v>
      </c>
      <c r="AV161" s="14" t="s">
        <v>171</v>
      </c>
      <c r="AW161" s="14" t="s">
        <v>36</v>
      </c>
      <c r="AX161" s="14" t="s">
        <v>88</v>
      </c>
      <c r="AY161" s="242" t="s">
        <v>164</v>
      </c>
    </row>
    <row r="162" spans="1:65" s="2" customFormat="1" ht="19.8" customHeight="1">
      <c r="A162" s="36"/>
      <c r="B162" s="37"/>
      <c r="C162" s="193" t="s">
        <v>198</v>
      </c>
      <c r="D162" s="193" t="s">
        <v>166</v>
      </c>
      <c r="E162" s="194" t="s">
        <v>639</v>
      </c>
      <c r="F162" s="195" t="s">
        <v>640</v>
      </c>
      <c r="G162" s="196" t="s">
        <v>169</v>
      </c>
      <c r="H162" s="197">
        <v>60.424999999999997</v>
      </c>
      <c r="I162" s="198"/>
      <c r="J162" s="199">
        <f>ROUND(I162*H162,2)</f>
        <v>0</v>
      </c>
      <c r="K162" s="195" t="s">
        <v>170</v>
      </c>
      <c r="L162" s="41"/>
      <c r="M162" s="200" t="s">
        <v>1</v>
      </c>
      <c r="N162" s="201" t="s">
        <v>45</v>
      </c>
      <c r="O162" s="73"/>
      <c r="P162" s="202">
        <f>O162*H162</f>
        <v>0</v>
      </c>
      <c r="Q162" s="202">
        <v>8.4000000000000003E-4</v>
      </c>
      <c r="R162" s="202">
        <f>Q162*H162</f>
        <v>5.0756999999999997E-2</v>
      </c>
      <c r="S162" s="202">
        <v>0</v>
      </c>
      <c r="T162" s="203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4" t="s">
        <v>171</v>
      </c>
      <c r="AT162" s="204" t="s">
        <v>166</v>
      </c>
      <c r="AU162" s="204" t="s">
        <v>90</v>
      </c>
      <c r="AY162" s="19" t="s">
        <v>164</v>
      </c>
      <c r="BE162" s="205">
        <f>IF(N162="základní",J162,0)</f>
        <v>0</v>
      </c>
      <c r="BF162" s="205">
        <f>IF(N162="snížená",J162,0)</f>
        <v>0</v>
      </c>
      <c r="BG162" s="205">
        <f>IF(N162="zákl. přenesená",J162,0)</f>
        <v>0</v>
      </c>
      <c r="BH162" s="205">
        <f>IF(N162="sníž. přenesená",J162,0)</f>
        <v>0</v>
      </c>
      <c r="BI162" s="205">
        <f>IF(N162="nulová",J162,0)</f>
        <v>0</v>
      </c>
      <c r="BJ162" s="19" t="s">
        <v>88</v>
      </c>
      <c r="BK162" s="205">
        <f>ROUND(I162*H162,2)</f>
        <v>0</v>
      </c>
      <c r="BL162" s="19" t="s">
        <v>171</v>
      </c>
      <c r="BM162" s="204" t="s">
        <v>641</v>
      </c>
    </row>
    <row r="163" spans="1:65" s="16" customFormat="1" ht="20.399999999999999">
      <c r="B163" s="254"/>
      <c r="C163" s="255"/>
      <c r="D163" s="208" t="s">
        <v>177</v>
      </c>
      <c r="E163" s="256" t="s">
        <v>1</v>
      </c>
      <c r="F163" s="257" t="s">
        <v>642</v>
      </c>
      <c r="G163" s="255"/>
      <c r="H163" s="256" t="s">
        <v>1</v>
      </c>
      <c r="I163" s="258"/>
      <c r="J163" s="255"/>
      <c r="K163" s="255"/>
      <c r="L163" s="259"/>
      <c r="M163" s="260"/>
      <c r="N163" s="261"/>
      <c r="O163" s="261"/>
      <c r="P163" s="261"/>
      <c r="Q163" s="261"/>
      <c r="R163" s="261"/>
      <c r="S163" s="261"/>
      <c r="T163" s="262"/>
      <c r="AT163" s="263" t="s">
        <v>177</v>
      </c>
      <c r="AU163" s="263" t="s">
        <v>90</v>
      </c>
      <c r="AV163" s="16" t="s">
        <v>88</v>
      </c>
      <c r="AW163" s="16" t="s">
        <v>36</v>
      </c>
      <c r="AX163" s="16" t="s">
        <v>80</v>
      </c>
      <c r="AY163" s="263" t="s">
        <v>164</v>
      </c>
    </row>
    <row r="164" spans="1:65" s="13" customFormat="1" ht="10.199999999999999">
      <c r="B164" s="206"/>
      <c r="C164" s="207"/>
      <c r="D164" s="208" t="s">
        <v>177</v>
      </c>
      <c r="E164" s="209" t="s">
        <v>1</v>
      </c>
      <c r="F164" s="210" t="s">
        <v>643</v>
      </c>
      <c r="G164" s="207"/>
      <c r="H164" s="211">
        <v>54.825000000000003</v>
      </c>
      <c r="I164" s="212"/>
      <c r="J164" s="207"/>
      <c r="K164" s="207"/>
      <c r="L164" s="213"/>
      <c r="M164" s="214"/>
      <c r="N164" s="215"/>
      <c r="O164" s="215"/>
      <c r="P164" s="215"/>
      <c r="Q164" s="215"/>
      <c r="R164" s="215"/>
      <c r="S164" s="215"/>
      <c r="T164" s="216"/>
      <c r="AT164" s="217" t="s">
        <v>177</v>
      </c>
      <c r="AU164" s="217" t="s">
        <v>90</v>
      </c>
      <c r="AV164" s="13" t="s">
        <v>90</v>
      </c>
      <c r="AW164" s="13" t="s">
        <v>36</v>
      </c>
      <c r="AX164" s="13" t="s">
        <v>80</v>
      </c>
      <c r="AY164" s="217" t="s">
        <v>164</v>
      </c>
    </row>
    <row r="165" spans="1:65" s="13" customFormat="1" ht="10.199999999999999">
      <c r="B165" s="206"/>
      <c r="C165" s="207"/>
      <c r="D165" s="208" t="s">
        <v>177</v>
      </c>
      <c r="E165" s="209" t="s">
        <v>1</v>
      </c>
      <c r="F165" s="210" t="s">
        <v>644</v>
      </c>
      <c r="G165" s="207"/>
      <c r="H165" s="211">
        <v>5.6</v>
      </c>
      <c r="I165" s="212"/>
      <c r="J165" s="207"/>
      <c r="K165" s="207"/>
      <c r="L165" s="213"/>
      <c r="M165" s="214"/>
      <c r="N165" s="215"/>
      <c r="O165" s="215"/>
      <c r="P165" s="215"/>
      <c r="Q165" s="215"/>
      <c r="R165" s="215"/>
      <c r="S165" s="215"/>
      <c r="T165" s="216"/>
      <c r="AT165" s="217" t="s">
        <v>177</v>
      </c>
      <c r="AU165" s="217" t="s">
        <v>90</v>
      </c>
      <c r="AV165" s="13" t="s">
        <v>90</v>
      </c>
      <c r="AW165" s="13" t="s">
        <v>36</v>
      </c>
      <c r="AX165" s="13" t="s">
        <v>80</v>
      </c>
      <c r="AY165" s="217" t="s">
        <v>164</v>
      </c>
    </row>
    <row r="166" spans="1:65" s="14" customFormat="1" ht="10.199999999999999">
      <c r="B166" s="232"/>
      <c r="C166" s="233"/>
      <c r="D166" s="208" t="s">
        <v>177</v>
      </c>
      <c r="E166" s="234" t="s">
        <v>1</v>
      </c>
      <c r="F166" s="235" t="s">
        <v>206</v>
      </c>
      <c r="G166" s="233"/>
      <c r="H166" s="236">
        <v>60.425000000000004</v>
      </c>
      <c r="I166" s="237"/>
      <c r="J166" s="233"/>
      <c r="K166" s="233"/>
      <c r="L166" s="238"/>
      <c r="M166" s="239"/>
      <c r="N166" s="240"/>
      <c r="O166" s="240"/>
      <c r="P166" s="240"/>
      <c r="Q166" s="240"/>
      <c r="R166" s="240"/>
      <c r="S166" s="240"/>
      <c r="T166" s="241"/>
      <c r="AT166" s="242" t="s">
        <v>177</v>
      </c>
      <c r="AU166" s="242" t="s">
        <v>90</v>
      </c>
      <c r="AV166" s="14" t="s">
        <v>171</v>
      </c>
      <c r="AW166" s="14" t="s">
        <v>36</v>
      </c>
      <c r="AX166" s="14" t="s">
        <v>88</v>
      </c>
      <c r="AY166" s="242" t="s">
        <v>164</v>
      </c>
    </row>
    <row r="167" spans="1:65" s="2" customFormat="1" ht="22.2" customHeight="1">
      <c r="A167" s="36"/>
      <c r="B167" s="37"/>
      <c r="C167" s="193" t="s">
        <v>207</v>
      </c>
      <c r="D167" s="193" t="s">
        <v>166</v>
      </c>
      <c r="E167" s="194" t="s">
        <v>645</v>
      </c>
      <c r="F167" s="195" t="s">
        <v>646</v>
      </c>
      <c r="G167" s="196" t="s">
        <v>169</v>
      </c>
      <c r="H167" s="197">
        <v>60.424999999999997</v>
      </c>
      <c r="I167" s="198"/>
      <c r="J167" s="199">
        <f>ROUND(I167*H167,2)</f>
        <v>0</v>
      </c>
      <c r="K167" s="195" t="s">
        <v>170</v>
      </c>
      <c r="L167" s="41"/>
      <c r="M167" s="200" t="s">
        <v>1</v>
      </c>
      <c r="N167" s="201" t="s">
        <v>45</v>
      </c>
      <c r="O167" s="73"/>
      <c r="P167" s="202">
        <f>O167*H167</f>
        <v>0</v>
      </c>
      <c r="Q167" s="202">
        <v>0</v>
      </c>
      <c r="R167" s="202">
        <f>Q167*H167</f>
        <v>0</v>
      </c>
      <c r="S167" s="202">
        <v>0</v>
      </c>
      <c r="T167" s="203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4" t="s">
        <v>171</v>
      </c>
      <c r="AT167" s="204" t="s">
        <v>166</v>
      </c>
      <c r="AU167" s="204" t="s">
        <v>90</v>
      </c>
      <c r="AY167" s="19" t="s">
        <v>164</v>
      </c>
      <c r="BE167" s="205">
        <f>IF(N167="základní",J167,0)</f>
        <v>0</v>
      </c>
      <c r="BF167" s="205">
        <f>IF(N167="snížená",J167,0)</f>
        <v>0</v>
      </c>
      <c r="BG167" s="205">
        <f>IF(N167="zákl. přenesená",J167,0)</f>
        <v>0</v>
      </c>
      <c r="BH167" s="205">
        <f>IF(N167="sníž. přenesená",J167,0)</f>
        <v>0</v>
      </c>
      <c r="BI167" s="205">
        <f>IF(N167="nulová",J167,0)</f>
        <v>0</v>
      </c>
      <c r="BJ167" s="19" t="s">
        <v>88</v>
      </c>
      <c r="BK167" s="205">
        <f>ROUND(I167*H167,2)</f>
        <v>0</v>
      </c>
      <c r="BL167" s="19" t="s">
        <v>171</v>
      </c>
      <c r="BM167" s="204" t="s">
        <v>647</v>
      </c>
    </row>
    <row r="168" spans="1:65" s="2" customFormat="1" ht="34.799999999999997" customHeight="1">
      <c r="A168" s="36"/>
      <c r="B168" s="37"/>
      <c r="C168" s="193" t="s">
        <v>193</v>
      </c>
      <c r="D168" s="193" t="s">
        <v>166</v>
      </c>
      <c r="E168" s="194" t="s">
        <v>648</v>
      </c>
      <c r="F168" s="195" t="s">
        <v>649</v>
      </c>
      <c r="G168" s="196" t="s">
        <v>175</v>
      </c>
      <c r="H168" s="197">
        <v>109.277</v>
      </c>
      <c r="I168" s="198"/>
      <c r="J168" s="199">
        <f>ROUND(I168*H168,2)</f>
        <v>0</v>
      </c>
      <c r="K168" s="195" t="s">
        <v>170</v>
      </c>
      <c r="L168" s="41"/>
      <c r="M168" s="200" t="s">
        <v>1</v>
      </c>
      <c r="N168" s="201" t="s">
        <v>45</v>
      </c>
      <c r="O168" s="73"/>
      <c r="P168" s="202">
        <f>O168*H168</f>
        <v>0</v>
      </c>
      <c r="Q168" s="202">
        <v>0</v>
      </c>
      <c r="R168" s="202">
        <f>Q168*H168</f>
        <v>0</v>
      </c>
      <c r="S168" s="202">
        <v>0</v>
      </c>
      <c r="T168" s="203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04" t="s">
        <v>171</v>
      </c>
      <c r="AT168" s="204" t="s">
        <v>166</v>
      </c>
      <c r="AU168" s="204" t="s">
        <v>90</v>
      </c>
      <c r="AY168" s="19" t="s">
        <v>164</v>
      </c>
      <c r="BE168" s="205">
        <f>IF(N168="základní",J168,0)</f>
        <v>0</v>
      </c>
      <c r="BF168" s="205">
        <f>IF(N168="snížená",J168,0)</f>
        <v>0</v>
      </c>
      <c r="BG168" s="205">
        <f>IF(N168="zákl. přenesená",J168,0)</f>
        <v>0</v>
      </c>
      <c r="BH168" s="205">
        <f>IF(N168="sníž. přenesená",J168,0)</f>
        <v>0</v>
      </c>
      <c r="BI168" s="205">
        <f>IF(N168="nulová",J168,0)</f>
        <v>0</v>
      </c>
      <c r="BJ168" s="19" t="s">
        <v>88</v>
      </c>
      <c r="BK168" s="205">
        <f>ROUND(I168*H168,2)</f>
        <v>0</v>
      </c>
      <c r="BL168" s="19" t="s">
        <v>171</v>
      </c>
      <c r="BM168" s="204" t="s">
        <v>650</v>
      </c>
    </row>
    <row r="169" spans="1:65" s="13" customFormat="1" ht="10.199999999999999">
      <c r="B169" s="206"/>
      <c r="C169" s="207"/>
      <c r="D169" s="208" t="s">
        <v>177</v>
      </c>
      <c r="E169" s="209" t="s">
        <v>1</v>
      </c>
      <c r="F169" s="210" t="s">
        <v>651</v>
      </c>
      <c r="G169" s="207"/>
      <c r="H169" s="211">
        <v>109.277</v>
      </c>
      <c r="I169" s="212"/>
      <c r="J169" s="207"/>
      <c r="K169" s="207"/>
      <c r="L169" s="213"/>
      <c r="M169" s="214"/>
      <c r="N169" s="215"/>
      <c r="O169" s="215"/>
      <c r="P169" s="215"/>
      <c r="Q169" s="215"/>
      <c r="R169" s="215"/>
      <c r="S169" s="215"/>
      <c r="T169" s="216"/>
      <c r="AT169" s="217" t="s">
        <v>177</v>
      </c>
      <c r="AU169" s="217" t="s">
        <v>90</v>
      </c>
      <c r="AV169" s="13" t="s">
        <v>90</v>
      </c>
      <c r="AW169" s="13" t="s">
        <v>36</v>
      </c>
      <c r="AX169" s="13" t="s">
        <v>88</v>
      </c>
      <c r="AY169" s="217" t="s">
        <v>164</v>
      </c>
    </row>
    <row r="170" spans="1:65" s="2" customFormat="1" ht="34.799999999999997" customHeight="1">
      <c r="A170" s="36"/>
      <c r="B170" s="37"/>
      <c r="C170" s="193" t="s">
        <v>219</v>
      </c>
      <c r="D170" s="193" t="s">
        <v>166</v>
      </c>
      <c r="E170" s="194" t="s">
        <v>652</v>
      </c>
      <c r="F170" s="195" t="s">
        <v>653</v>
      </c>
      <c r="G170" s="196" t="s">
        <v>175</v>
      </c>
      <c r="H170" s="197">
        <v>109.277</v>
      </c>
      <c r="I170" s="198"/>
      <c r="J170" s="199">
        <f>ROUND(I170*H170,2)</f>
        <v>0</v>
      </c>
      <c r="K170" s="195" t="s">
        <v>170</v>
      </c>
      <c r="L170" s="41"/>
      <c r="M170" s="200" t="s">
        <v>1</v>
      </c>
      <c r="N170" s="201" t="s">
        <v>45</v>
      </c>
      <c r="O170" s="73"/>
      <c r="P170" s="202">
        <f>O170*H170</f>
        <v>0</v>
      </c>
      <c r="Q170" s="202">
        <v>0</v>
      </c>
      <c r="R170" s="202">
        <f>Q170*H170</f>
        <v>0</v>
      </c>
      <c r="S170" s="202">
        <v>0</v>
      </c>
      <c r="T170" s="203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04" t="s">
        <v>171</v>
      </c>
      <c r="AT170" s="204" t="s">
        <v>166</v>
      </c>
      <c r="AU170" s="204" t="s">
        <v>90</v>
      </c>
      <c r="AY170" s="19" t="s">
        <v>164</v>
      </c>
      <c r="BE170" s="205">
        <f>IF(N170="základní",J170,0)</f>
        <v>0</v>
      </c>
      <c r="BF170" s="205">
        <f>IF(N170="snížená",J170,0)</f>
        <v>0</v>
      </c>
      <c r="BG170" s="205">
        <f>IF(N170="zákl. přenesená",J170,0)</f>
        <v>0</v>
      </c>
      <c r="BH170" s="205">
        <f>IF(N170="sníž. přenesená",J170,0)</f>
        <v>0</v>
      </c>
      <c r="BI170" s="205">
        <f>IF(N170="nulová",J170,0)</f>
        <v>0</v>
      </c>
      <c r="BJ170" s="19" t="s">
        <v>88</v>
      </c>
      <c r="BK170" s="205">
        <f>ROUND(I170*H170,2)</f>
        <v>0</v>
      </c>
      <c r="BL170" s="19" t="s">
        <v>171</v>
      </c>
      <c r="BM170" s="204" t="s">
        <v>654</v>
      </c>
    </row>
    <row r="171" spans="1:65" s="2" customFormat="1" ht="34.799999999999997" customHeight="1">
      <c r="A171" s="36"/>
      <c r="B171" s="37"/>
      <c r="C171" s="193" t="s">
        <v>226</v>
      </c>
      <c r="D171" s="193" t="s">
        <v>166</v>
      </c>
      <c r="E171" s="194" t="s">
        <v>655</v>
      </c>
      <c r="F171" s="195" t="s">
        <v>656</v>
      </c>
      <c r="G171" s="196" t="s">
        <v>175</v>
      </c>
      <c r="H171" s="197">
        <v>1092.77</v>
      </c>
      <c r="I171" s="198"/>
      <c r="J171" s="199">
        <f>ROUND(I171*H171,2)</f>
        <v>0</v>
      </c>
      <c r="K171" s="195" t="s">
        <v>170</v>
      </c>
      <c r="L171" s="41"/>
      <c r="M171" s="200" t="s">
        <v>1</v>
      </c>
      <c r="N171" s="201" t="s">
        <v>45</v>
      </c>
      <c r="O171" s="73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04" t="s">
        <v>171</v>
      </c>
      <c r="AT171" s="204" t="s">
        <v>166</v>
      </c>
      <c r="AU171" s="204" t="s">
        <v>90</v>
      </c>
      <c r="AY171" s="19" t="s">
        <v>164</v>
      </c>
      <c r="BE171" s="205">
        <f>IF(N171="základní",J171,0)</f>
        <v>0</v>
      </c>
      <c r="BF171" s="205">
        <f>IF(N171="snížená",J171,0)</f>
        <v>0</v>
      </c>
      <c r="BG171" s="205">
        <f>IF(N171="zákl. přenesená",J171,0)</f>
        <v>0</v>
      </c>
      <c r="BH171" s="205">
        <f>IF(N171="sníž. přenesená",J171,0)</f>
        <v>0</v>
      </c>
      <c r="BI171" s="205">
        <f>IF(N171="nulová",J171,0)</f>
        <v>0</v>
      </c>
      <c r="BJ171" s="19" t="s">
        <v>88</v>
      </c>
      <c r="BK171" s="205">
        <f>ROUND(I171*H171,2)</f>
        <v>0</v>
      </c>
      <c r="BL171" s="19" t="s">
        <v>171</v>
      </c>
      <c r="BM171" s="204" t="s">
        <v>657</v>
      </c>
    </row>
    <row r="172" spans="1:65" s="13" customFormat="1" ht="10.199999999999999">
      <c r="B172" s="206"/>
      <c r="C172" s="207"/>
      <c r="D172" s="208" t="s">
        <v>177</v>
      </c>
      <c r="E172" s="209" t="s">
        <v>1</v>
      </c>
      <c r="F172" s="210" t="s">
        <v>658</v>
      </c>
      <c r="G172" s="207"/>
      <c r="H172" s="211">
        <v>1092.77</v>
      </c>
      <c r="I172" s="212"/>
      <c r="J172" s="207"/>
      <c r="K172" s="207"/>
      <c r="L172" s="213"/>
      <c r="M172" s="214"/>
      <c r="N172" s="215"/>
      <c r="O172" s="215"/>
      <c r="P172" s="215"/>
      <c r="Q172" s="215"/>
      <c r="R172" s="215"/>
      <c r="S172" s="215"/>
      <c r="T172" s="216"/>
      <c r="AT172" s="217" t="s">
        <v>177</v>
      </c>
      <c r="AU172" s="217" t="s">
        <v>90</v>
      </c>
      <c r="AV172" s="13" t="s">
        <v>90</v>
      </c>
      <c r="AW172" s="13" t="s">
        <v>36</v>
      </c>
      <c r="AX172" s="13" t="s">
        <v>88</v>
      </c>
      <c r="AY172" s="217" t="s">
        <v>164</v>
      </c>
    </row>
    <row r="173" spans="1:65" s="2" customFormat="1" ht="22.2" customHeight="1">
      <c r="A173" s="36"/>
      <c r="B173" s="37"/>
      <c r="C173" s="193" t="s">
        <v>240</v>
      </c>
      <c r="D173" s="193" t="s">
        <v>166</v>
      </c>
      <c r="E173" s="194" t="s">
        <v>659</v>
      </c>
      <c r="F173" s="195" t="s">
        <v>660</v>
      </c>
      <c r="G173" s="196" t="s">
        <v>175</v>
      </c>
      <c r="H173" s="197">
        <v>109.277</v>
      </c>
      <c r="I173" s="198"/>
      <c r="J173" s="199">
        <f>ROUND(I173*H173,2)</f>
        <v>0</v>
      </c>
      <c r="K173" s="195" t="s">
        <v>170</v>
      </c>
      <c r="L173" s="41"/>
      <c r="M173" s="200" t="s">
        <v>1</v>
      </c>
      <c r="N173" s="201" t="s">
        <v>45</v>
      </c>
      <c r="O173" s="73"/>
      <c r="P173" s="202">
        <f>O173*H173</f>
        <v>0</v>
      </c>
      <c r="Q173" s="202">
        <v>0</v>
      </c>
      <c r="R173" s="202">
        <f>Q173*H173</f>
        <v>0</v>
      </c>
      <c r="S173" s="202">
        <v>0</v>
      </c>
      <c r="T173" s="203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04" t="s">
        <v>171</v>
      </c>
      <c r="AT173" s="204" t="s">
        <v>166</v>
      </c>
      <c r="AU173" s="204" t="s">
        <v>90</v>
      </c>
      <c r="AY173" s="19" t="s">
        <v>164</v>
      </c>
      <c r="BE173" s="205">
        <f>IF(N173="základní",J173,0)</f>
        <v>0</v>
      </c>
      <c r="BF173" s="205">
        <f>IF(N173="snížená",J173,0)</f>
        <v>0</v>
      </c>
      <c r="BG173" s="205">
        <f>IF(N173="zákl. přenesená",J173,0)</f>
        <v>0</v>
      </c>
      <c r="BH173" s="205">
        <f>IF(N173="sníž. přenesená",J173,0)</f>
        <v>0</v>
      </c>
      <c r="BI173" s="205">
        <f>IF(N173="nulová",J173,0)</f>
        <v>0</v>
      </c>
      <c r="BJ173" s="19" t="s">
        <v>88</v>
      </c>
      <c r="BK173" s="205">
        <f>ROUND(I173*H173,2)</f>
        <v>0</v>
      </c>
      <c r="BL173" s="19" t="s">
        <v>171</v>
      </c>
      <c r="BM173" s="204" t="s">
        <v>661</v>
      </c>
    </row>
    <row r="174" spans="1:65" s="2" customFormat="1" ht="14.4" customHeight="1">
      <c r="A174" s="36"/>
      <c r="B174" s="37"/>
      <c r="C174" s="193" t="s">
        <v>245</v>
      </c>
      <c r="D174" s="193" t="s">
        <v>166</v>
      </c>
      <c r="E174" s="194" t="s">
        <v>662</v>
      </c>
      <c r="F174" s="195" t="s">
        <v>663</v>
      </c>
      <c r="G174" s="196" t="s">
        <v>175</v>
      </c>
      <c r="H174" s="197">
        <v>109.277</v>
      </c>
      <c r="I174" s="198"/>
      <c r="J174" s="199">
        <f>ROUND(I174*H174,2)</f>
        <v>0</v>
      </c>
      <c r="K174" s="195" t="s">
        <v>170</v>
      </c>
      <c r="L174" s="41"/>
      <c r="M174" s="200" t="s">
        <v>1</v>
      </c>
      <c r="N174" s="201" t="s">
        <v>45</v>
      </c>
      <c r="O174" s="73"/>
      <c r="P174" s="202">
        <f>O174*H174</f>
        <v>0</v>
      </c>
      <c r="Q174" s="202">
        <v>0</v>
      </c>
      <c r="R174" s="202">
        <f>Q174*H174</f>
        <v>0</v>
      </c>
      <c r="S174" s="202">
        <v>0</v>
      </c>
      <c r="T174" s="203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04" t="s">
        <v>171</v>
      </c>
      <c r="AT174" s="204" t="s">
        <v>166</v>
      </c>
      <c r="AU174" s="204" t="s">
        <v>90</v>
      </c>
      <c r="AY174" s="19" t="s">
        <v>164</v>
      </c>
      <c r="BE174" s="205">
        <f>IF(N174="základní",J174,0)</f>
        <v>0</v>
      </c>
      <c r="BF174" s="205">
        <f>IF(N174="snížená",J174,0)</f>
        <v>0</v>
      </c>
      <c r="BG174" s="205">
        <f>IF(N174="zákl. přenesená",J174,0)</f>
        <v>0</v>
      </c>
      <c r="BH174" s="205">
        <f>IF(N174="sníž. přenesená",J174,0)</f>
        <v>0</v>
      </c>
      <c r="BI174" s="205">
        <f>IF(N174="nulová",J174,0)</f>
        <v>0</v>
      </c>
      <c r="BJ174" s="19" t="s">
        <v>88</v>
      </c>
      <c r="BK174" s="205">
        <f>ROUND(I174*H174,2)</f>
        <v>0</v>
      </c>
      <c r="BL174" s="19" t="s">
        <v>171</v>
      </c>
      <c r="BM174" s="204" t="s">
        <v>664</v>
      </c>
    </row>
    <row r="175" spans="1:65" s="2" customFormat="1" ht="30" customHeight="1">
      <c r="A175" s="36"/>
      <c r="B175" s="37"/>
      <c r="C175" s="193" t="s">
        <v>253</v>
      </c>
      <c r="D175" s="193" t="s">
        <v>166</v>
      </c>
      <c r="E175" s="194" t="s">
        <v>665</v>
      </c>
      <c r="F175" s="195" t="s">
        <v>666</v>
      </c>
      <c r="G175" s="196" t="s">
        <v>186</v>
      </c>
      <c r="H175" s="197">
        <v>218.554</v>
      </c>
      <c r="I175" s="198"/>
      <c r="J175" s="199">
        <f>ROUND(I175*H175,2)</f>
        <v>0</v>
      </c>
      <c r="K175" s="195" t="s">
        <v>170</v>
      </c>
      <c r="L175" s="41"/>
      <c r="M175" s="200" t="s">
        <v>1</v>
      </c>
      <c r="N175" s="201" t="s">
        <v>45</v>
      </c>
      <c r="O175" s="73"/>
      <c r="P175" s="202">
        <f>O175*H175</f>
        <v>0</v>
      </c>
      <c r="Q175" s="202">
        <v>0</v>
      </c>
      <c r="R175" s="202">
        <f>Q175*H175</f>
        <v>0</v>
      </c>
      <c r="S175" s="202">
        <v>0</v>
      </c>
      <c r="T175" s="203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04" t="s">
        <v>171</v>
      </c>
      <c r="AT175" s="204" t="s">
        <v>166</v>
      </c>
      <c r="AU175" s="204" t="s">
        <v>90</v>
      </c>
      <c r="AY175" s="19" t="s">
        <v>164</v>
      </c>
      <c r="BE175" s="205">
        <f>IF(N175="základní",J175,0)</f>
        <v>0</v>
      </c>
      <c r="BF175" s="205">
        <f>IF(N175="snížená",J175,0)</f>
        <v>0</v>
      </c>
      <c r="BG175" s="205">
        <f>IF(N175="zákl. přenesená",J175,0)</f>
        <v>0</v>
      </c>
      <c r="BH175" s="205">
        <f>IF(N175="sníž. přenesená",J175,0)</f>
        <v>0</v>
      </c>
      <c r="BI175" s="205">
        <f>IF(N175="nulová",J175,0)</f>
        <v>0</v>
      </c>
      <c r="BJ175" s="19" t="s">
        <v>88</v>
      </c>
      <c r="BK175" s="205">
        <f>ROUND(I175*H175,2)</f>
        <v>0</v>
      </c>
      <c r="BL175" s="19" t="s">
        <v>171</v>
      </c>
      <c r="BM175" s="204" t="s">
        <v>667</v>
      </c>
    </row>
    <row r="176" spans="1:65" s="13" customFormat="1" ht="10.199999999999999">
      <c r="B176" s="206"/>
      <c r="C176" s="207"/>
      <c r="D176" s="208" t="s">
        <v>177</v>
      </c>
      <c r="E176" s="209" t="s">
        <v>1</v>
      </c>
      <c r="F176" s="210" t="s">
        <v>668</v>
      </c>
      <c r="G176" s="207"/>
      <c r="H176" s="211">
        <v>218.554</v>
      </c>
      <c r="I176" s="212"/>
      <c r="J176" s="207"/>
      <c r="K176" s="207"/>
      <c r="L176" s="213"/>
      <c r="M176" s="214"/>
      <c r="N176" s="215"/>
      <c r="O176" s="215"/>
      <c r="P176" s="215"/>
      <c r="Q176" s="215"/>
      <c r="R176" s="215"/>
      <c r="S176" s="215"/>
      <c r="T176" s="216"/>
      <c r="AT176" s="217" t="s">
        <v>177</v>
      </c>
      <c r="AU176" s="217" t="s">
        <v>90</v>
      </c>
      <c r="AV176" s="13" t="s">
        <v>90</v>
      </c>
      <c r="AW176" s="13" t="s">
        <v>36</v>
      </c>
      <c r="AX176" s="13" t="s">
        <v>88</v>
      </c>
      <c r="AY176" s="217" t="s">
        <v>164</v>
      </c>
    </row>
    <row r="177" spans="1:65" s="12" customFormat="1" ht="22.8" customHeight="1">
      <c r="B177" s="177"/>
      <c r="C177" s="178"/>
      <c r="D177" s="179" t="s">
        <v>79</v>
      </c>
      <c r="E177" s="191" t="s">
        <v>179</v>
      </c>
      <c r="F177" s="191" t="s">
        <v>183</v>
      </c>
      <c r="G177" s="178"/>
      <c r="H177" s="178"/>
      <c r="I177" s="181"/>
      <c r="J177" s="192">
        <f>BK177</f>
        <v>0</v>
      </c>
      <c r="K177" s="178"/>
      <c r="L177" s="183"/>
      <c r="M177" s="184"/>
      <c r="N177" s="185"/>
      <c r="O177" s="185"/>
      <c r="P177" s="186">
        <f>SUM(P178:P206)</f>
        <v>0</v>
      </c>
      <c r="Q177" s="185"/>
      <c r="R177" s="186">
        <f>SUM(R178:R206)</f>
        <v>28.734426640000002</v>
      </c>
      <c r="S177" s="185"/>
      <c r="T177" s="187">
        <f>SUM(T178:T206)</f>
        <v>0</v>
      </c>
      <c r="AR177" s="188" t="s">
        <v>88</v>
      </c>
      <c r="AT177" s="189" t="s">
        <v>79</v>
      </c>
      <c r="AU177" s="189" t="s">
        <v>88</v>
      </c>
      <c r="AY177" s="188" t="s">
        <v>164</v>
      </c>
      <c r="BK177" s="190">
        <f>SUM(BK178:BK206)</f>
        <v>0</v>
      </c>
    </row>
    <row r="178" spans="1:65" s="2" customFormat="1" ht="22.2" customHeight="1">
      <c r="A178" s="36"/>
      <c r="B178" s="37"/>
      <c r="C178" s="193" t="s">
        <v>258</v>
      </c>
      <c r="D178" s="193" t="s">
        <v>166</v>
      </c>
      <c r="E178" s="194" t="s">
        <v>669</v>
      </c>
      <c r="F178" s="195" t="s">
        <v>670</v>
      </c>
      <c r="G178" s="196" t="s">
        <v>175</v>
      </c>
      <c r="H178" s="197">
        <v>24.692</v>
      </c>
      <c r="I178" s="198"/>
      <c r="J178" s="199">
        <f>ROUND(I178*H178,2)</f>
        <v>0</v>
      </c>
      <c r="K178" s="195" t="s">
        <v>1</v>
      </c>
      <c r="L178" s="41"/>
      <c r="M178" s="200" t="s">
        <v>1</v>
      </c>
      <c r="N178" s="201" t="s">
        <v>45</v>
      </c>
      <c r="O178" s="73"/>
      <c r="P178" s="202">
        <f>O178*H178</f>
        <v>0</v>
      </c>
      <c r="Q178" s="202">
        <v>0.72870000000000001</v>
      </c>
      <c r="R178" s="202">
        <f>Q178*H178</f>
        <v>17.993060400000001</v>
      </c>
      <c r="S178" s="202">
        <v>0</v>
      </c>
      <c r="T178" s="203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04" t="s">
        <v>171</v>
      </c>
      <c r="AT178" s="204" t="s">
        <v>166</v>
      </c>
      <c r="AU178" s="204" t="s">
        <v>90</v>
      </c>
      <c r="AY178" s="19" t="s">
        <v>164</v>
      </c>
      <c r="BE178" s="205">
        <f>IF(N178="základní",J178,0)</f>
        <v>0</v>
      </c>
      <c r="BF178" s="205">
        <f>IF(N178="snížená",J178,0)</f>
        <v>0</v>
      </c>
      <c r="BG178" s="205">
        <f>IF(N178="zákl. přenesená",J178,0)</f>
        <v>0</v>
      </c>
      <c r="BH178" s="205">
        <f>IF(N178="sníž. přenesená",J178,0)</f>
        <v>0</v>
      </c>
      <c r="BI178" s="205">
        <f>IF(N178="nulová",J178,0)</f>
        <v>0</v>
      </c>
      <c r="BJ178" s="19" t="s">
        <v>88</v>
      </c>
      <c r="BK178" s="205">
        <f>ROUND(I178*H178,2)</f>
        <v>0</v>
      </c>
      <c r="BL178" s="19" t="s">
        <v>171</v>
      </c>
      <c r="BM178" s="204" t="s">
        <v>671</v>
      </c>
    </row>
    <row r="179" spans="1:65" s="13" customFormat="1" ht="10.199999999999999">
      <c r="B179" s="206"/>
      <c r="C179" s="207"/>
      <c r="D179" s="208" t="s">
        <v>177</v>
      </c>
      <c r="E179" s="209" t="s">
        <v>1</v>
      </c>
      <c r="F179" s="210" t="s">
        <v>672</v>
      </c>
      <c r="G179" s="207"/>
      <c r="H179" s="211">
        <v>9.4789999999999992</v>
      </c>
      <c r="I179" s="212"/>
      <c r="J179" s="207"/>
      <c r="K179" s="207"/>
      <c r="L179" s="213"/>
      <c r="M179" s="214"/>
      <c r="N179" s="215"/>
      <c r="O179" s="215"/>
      <c r="P179" s="215"/>
      <c r="Q179" s="215"/>
      <c r="R179" s="215"/>
      <c r="S179" s="215"/>
      <c r="T179" s="216"/>
      <c r="AT179" s="217" t="s">
        <v>177</v>
      </c>
      <c r="AU179" s="217" t="s">
        <v>90</v>
      </c>
      <c r="AV179" s="13" t="s">
        <v>90</v>
      </c>
      <c r="AW179" s="13" t="s">
        <v>36</v>
      </c>
      <c r="AX179" s="13" t="s">
        <v>80</v>
      </c>
      <c r="AY179" s="217" t="s">
        <v>164</v>
      </c>
    </row>
    <row r="180" spans="1:65" s="13" customFormat="1" ht="10.199999999999999">
      <c r="B180" s="206"/>
      <c r="C180" s="207"/>
      <c r="D180" s="208" t="s">
        <v>177</v>
      </c>
      <c r="E180" s="209" t="s">
        <v>1</v>
      </c>
      <c r="F180" s="210" t="s">
        <v>673</v>
      </c>
      <c r="G180" s="207"/>
      <c r="H180" s="211">
        <v>3.5419999999999998</v>
      </c>
      <c r="I180" s="212"/>
      <c r="J180" s="207"/>
      <c r="K180" s="207"/>
      <c r="L180" s="213"/>
      <c r="M180" s="214"/>
      <c r="N180" s="215"/>
      <c r="O180" s="215"/>
      <c r="P180" s="215"/>
      <c r="Q180" s="215"/>
      <c r="R180" s="215"/>
      <c r="S180" s="215"/>
      <c r="T180" s="216"/>
      <c r="AT180" s="217" t="s">
        <v>177</v>
      </c>
      <c r="AU180" s="217" t="s">
        <v>90</v>
      </c>
      <c r="AV180" s="13" t="s">
        <v>90</v>
      </c>
      <c r="AW180" s="13" t="s">
        <v>36</v>
      </c>
      <c r="AX180" s="13" t="s">
        <v>80</v>
      </c>
      <c r="AY180" s="217" t="s">
        <v>164</v>
      </c>
    </row>
    <row r="181" spans="1:65" s="13" customFormat="1" ht="10.199999999999999">
      <c r="B181" s="206"/>
      <c r="C181" s="207"/>
      <c r="D181" s="208" t="s">
        <v>177</v>
      </c>
      <c r="E181" s="209" t="s">
        <v>1</v>
      </c>
      <c r="F181" s="210" t="s">
        <v>674</v>
      </c>
      <c r="G181" s="207"/>
      <c r="H181" s="211">
        <v>0.42699999999999999</v>
      </c>
      <c r="I181" s="212"/>
      <c r="J181" s="207"/>
      <c r="K181" s="207"/>
      <c r="L181" s="213"/>
      <c r="M181" s="214"/>
      <c r="N181" s="215"/>
      <c r="O181" s="215"/>
      <c r="P181" s="215"/>
      <c r="Q181" s="215"/>
      <c r="R181" s="215"/>
      <c r="S181" s="215"/>
      <c r="T181" s="216"/>
      <c r="AT181" s="217" t="s">
        <v>177</v>
      </c>
      <c r="AU181" s="217" t="s">
        <v>90</v>
      </c>
      <c r="AV181" s="13" t="s">
        <v>90</v>
      </c>
      <c r="AW181" s="13" t="s">
        <v>36</v>
      </c>
      <c r="AX181" s="13" t="s">
        <v>80</v>
      </c>
      <c r="AY181" s="217" t="s">
        <v>164</v>
      </c>
    </row>
    <row r="182" spans="1:65" s="13" customFormat="1" ht="10.199999999999999">
      <c r="B182" s="206"/>
      <c r="C182" s="207"/>
      <c r="D182" s="208" t="s">
        <v>177</v>
      </c>
      <c r="E182" s="209" t="s">
        <v>1</v>
      </c>
      <c r="F182" s="210" t="s">
        <v>675</v>
      </c>
      <c r="G182" s="207"/>
      <c r="H182" s="211">
        <v>0.27500000000000002</v>
      </c>
      <c r="I182" s="212"/>
      <c r="J182" s="207"/>
      <c r="K182" s="207"/>
      <c r="L182" s="213"/>
      <c r="M182" s="214"/>
      <c r="N182" s="215"/>
      <c r="O182" s="215"/>
      <c r="P182" s="215"/>
      <c r="Q182" s="215"/>
      <c r="R182" s="215"/>
      <c r="S182" s="215"/>
      <c r="T182" s="216"/>
      <c r="AT182" s="217" t="s">
        <v>177</v>
      </c>
      <c r="AU182" s="217" t="s">
        <v>90</v>
      </c>
      <c r="AV182" s="13" t="s">
        <v>90</v>
      </c>
      <c r="AW182" s="13" t="s">
        <v>36</v>
      </c>
      <c r="AX182" s="13" t="s">
        <v>80</v>
      </c>
      <c r="AY182" s="217" t="s">
        <v>164</v>
      </c>
    </row>
    <row r="183" spans="1:65" s="13" customFormat="1" ht="10.199999999999999">
      <c r="B183" s="206"/>
      <c r="C183" s="207"/>
      <c r="D183" s="208" t="s">
        <v>177</v>
      </c>
      <c r="E183" s="209" t="s">
        <v>1</v>
      </c>
      <c r="F183" s="210" t="s">
        <v>676</v>
      </c>
      <c r="G183" s="207"/>
      <c r="H183" s="211">
        <v>1</v>
      </c>
      <c r="I183" s="212"/>
      <c r="J183" s="207"/>
      <c r="K183" s="207"/>
      <c r="L183" s="213"/>
      <c r="M183" s="214"/>
      <c r="N183" s="215"/>
      <c r="O183" s="215"/>
      <c r="P183" s="215"/>
      <c r="Q183" s="215"/>
      <c r="R183" s="215"/>
      <c r="S183" s="215"/>
      <c r="T183" s="216"/>
      <c r="AT183" s="217" t="s">
        <v>177</v>
      </c>
      <c r="AU183" s="217" t="s">
        <v>90</v>
      </c>
      <c r="AV183" s="13" t="s">
        <v>90</v>
      </c>
      <c r="AW183" s="13" t="s">
        <v>36</v>
      </c>
      <c r="AX183" s="13" t="s">
        <v>80</v>
      </c>
      <c r="AY183" s="217" t="s">
        <v>164</v>
      </c>
    </row>
    <row r="184" spans="1:65" s="13" customFormat="1" ht="20.399999999999999">
      <c r="B184" s="206"/>
      <c r="C184" s="207"/>
      <c r="D184" s="208" t="s">
        <v>177</v>
      </c>
      <c r="E184" s="209" t="s">
        <v>1</v>
      </c>
      <c r="F184" s="210" t="s">
        <v>677</v>
      </c>
      <c r="G184" s="207"/>
      <c r="H184" s="211">
        <v>3.8220000000000001</v>
      </c>
      <c r="I184" s="212"/>
      <c r="J184" s="207"/>
      <c r="K184" s="207"/>
      <c r="L184" s="213"/>
      <c r="M184" s="214"/>
      <c r="N184" s="215"/>
      <c r="O184" s="215"/>
      <c r="P184" s="215"/>
      <c r="Q184" s="215"/>
      <c r="R184" s="215"/>
      <c r="S184" s="215"/>
      <c r="T184" s="216"/>
      <c r="AT184" s="217" t="s">
        <v>177</v>
      </c>
      <c r="AU184" s="217" t="s">
        <v>90</v>
      </c>
      <c r="AV184" s="13" t="s">
        <v>90</v>
      </c>
      <c r="AW184" s="13" t="s">
        <v>36</v>
      </c>
      <c r="AX184" s="13" t="s">
        <v>80</v>
      </c>
      <c r="AY184" s="217" t="s">
        <v>164</v>
      </c>
    </row>
    <row r="185" spans="1:65" s="13" customFormat="1" ht="10.199999999999999">
      <c r="B185" s="206"/>
      <c r="C185" s="207"/>
      <c r="D185" s="208" t="s">
        <v>177</v>
      </c>
      <c r="E185" s="209" t="s">
        <v>1</v>
      </c>
      <c r="F185" s="210" t="s">
        <v>678</v>
      </c>
      <c r="G185" s="207"/>
      <c r="H185" s="211">
        <v>6.1470000000000002</v>
      </c>
      <c r="I185" s="212"/>
      <c r="J185" s="207"/>
      <c r="K185" s="207"/>
      <c r="L185" s="213"/>
      <c r="M185" s="214"/>
      <c r="N185" s="215"/>
      <c r="O185" s="215"/>
      <c r="P185" s="215"/>
      <c r="Q185" s="215"/>
      <c r="R185" s="215"/>
      <c r="S185" s="215"/>
      <c r="T185" s="216"/>
      <c r="AT185" s="217" t="s">
        <v>177</v>
      </c>
      <c r="AU185" s="217" t="s">
        <v>90</v>
      </c>
      <c r="AV185" s="13" t="s">
        <v>90</v>
      </c>
      <c r="AW185" s="13" t="s">
        <v>36</v>
      </c>
      <c r="AX185" s="13" t="s">
        <v>80</v>
      </c>
      <c r="AY185" s="217" t="s">
        <v>164</v>
      </c>
    </row>
    <row r="186" spans="1:65" s="14" customFormat="1" ht="10.199999999999999">
      <c r="B186" s="232"/>
      <c r="C186" s="233"/>
      <c r="D186" s="208" t="s">
        <v>177</v>
      </c>
      <c r="E186" s="234" t="s">
        <v>1</v>
      </c>
      <c r="F186" s="235" t="s">
        <v>206</v>
      </c>
      <c r="G186" s="233"/>
      <c r="H186" s="236">
        <v>24.692</v>
      </c>
      <c r="I186" s="237"/>
      <c r="J186" s="233"/>
      <c r="K186" s="233"/>
      <c r="L186" s="238"/>
      <c r="M186" s="239"/>
      <c r="N186" s="240"/>
      <c r="O186" s="240"/>
      <c r="P186" s="240"/>
      <c r="Q186" s="240"/>
      <c r="R186" s="240"/>
      <c r="S186" s="240"/>
      <c r="T186" s="241"/>
      <c r="AT186" s="242" t="s">
        <v>177</v>
      </c>
      <c r="AU186" s="242" t="s">
        <v>90</v>
      </c>
      <c r="AV186" s="14" t="s">
        <v>171</v>
      </c>
      <c r="AW186" s="14" t="s">
        <v>36</v>
      </c>
      <c r="AX186" s="14" t="s">
        <v>88</v>
      </c>
      <c r="AY186" s="242" t="s">
        <v>164</v>
      </c>
    </row>
    <row r="187" spans="1:65" s="2" customFormat="1" ht="30" customHeight="1">
      <c r="A187" s="36"/>
      <c r="B187" s="37"/>
      <c r="C187" s="193" t="s">
        <v>8</v>
      </c>
      <c r="D187" s="193" t="s">
        <v>166</v>
      </c>
      <c r="E187" s="194" t="s">
        <v>679</v>
      </c>
      <c r="F187" s="195" t="s">
        <v>680</v>
      </c>
      <c r="G187" s="196" t="s">
        <v>325</v>
      </c>
      <c r="H187" s="197">
        <v>3.75</v>
      </c>
      <c r="I187" s="198"/>
      <c r="J187" s="199">
        <f>ROUND(I187*H187,2)</f>
        <v>0</v>
      </c>
      <c r="K187" s="195" t="s">
        <v>170</v>
      </c>
      <c r="L187" s="41"/>
      <c r="M187" s="200" t="s">
        <v>1</v>
      </c>
      <c r="N187" s="201" t="s">
        <v>45</v>
      </c>
      <c r="O187" s="73"/>
      <c r="P187" s="202">
        <f>O187*H187</f>
        <v>0</v>
      </c>
      <c r="Q187" s="202">
        <v>2.6280000000000001E-2</v>
      </c>
      <c r="R187" s="202">
        <f>Q187*H187</f>
        <v>9.8549999999999999E-2</v>
      </c>
      <c r="S187" s="202">
        <v>0</v>
      </c>
      <c r="T187" s="203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04" t="s">
        <v>171</v>
      </c>
      <c r="AT187" s="204" t="s">
        <v>166</v>
      </c>
      <c r="AU187" s="204" t="s">
        <v>90</v>
      </c>
      <c r="AY187" s="19" t="s">
        <v>164</v>
      </c>
      <c r="BE187" s="205">
        <f>IF(N187="základní",J187,0)</f>
        <v>0</v>
      </c>
      <c r="BF187" s="205">
        <f>IF(N187="snížená",J187,0)</f>
        <v>0</v>
      </c>
      <c r="BG187" s="205">
        <f>IF(N187="zákl. přenesená",J187,0)</f>
        <v>0</v>
      </c>
      <c r="BH187" s="205">
        <f>IF(N187="sníž. přenesená",J187,0)</f>
        <v>0</v>
      </c>
      <c r="BI187" s="205">
        <f>IF(N187="nulová",J187,0)</f>
        <v>0</v>
      </c>
      <c r="BJ187" s="19" t="s">
        <v>88</v>
      </c>
      <c r="BK187" s="205">
        <f>ROUND(I187*H187,2)</f>
        <v>0</v>
      </c>
      <c r="BL187" s="19" t="s">
        <v>171</v>
      </c>
      <c r="BM187" s="204" t="s">
        <v>681</v>
      </c>
    </row>
    <row r="188" spans="1:65" s="13" customFormat="1" ht="10.199999999999999">
      <c r="B188" s="206"/>
      <c r="C188" s="207"/>
      <c r="D188" s="208" t="s">
        <v>177</v>
      </c>
      <c r="E188" s="209" t="s">
        <v>1</v>
      </c>
      <c r="F188" s="210" t="s">
        <v>682</v>
      </c>
      <c r="G188" s="207"/>
      <c r="H188" s="211">
        <v>3.75</v>
      </c>
      <c r="I188" s="212"/>
      <c r="J188" s="207"/>
      <c r="K188" s="207"/>
      <c r="L188" s="213"/>
      <c r="M188" s="214"/>
      <c r="N188" s="215"/>
      <c r="O188" s="215"/>
      <c r="P188" s="215"/>
      <c r="Q188" s="215"/>
      <c r="R188" s="215"/>
      <c r="S188" s="215"/>
      <c r="T188" s="216"/>
      <c r="AT188" s="217" t="s">
        <v>177</v>
      </c>
      <c r="AU188" s="217" t="s">
        <v>90</v>
      </c>
      <c r="AV188" s="13" t="s">
        <v>90</v>
      </c>
      <c r="AW188" s="13" t="s">
        <v>36</v>
      </c>
      <c r="AX188" s="13" t="s">
        <v>88</v>
      </c>
      <c r="AY188" s="217" t="s">
        <v>164</v>
      </c>
    </row>
    <row r="189" spans="1:65" s="2" customFormat="1" ht="30" customHeight="1">
      <c r="A189" s="36"/>
      <c r="B189" s="37"/>
      <c r="C189" s="193" t="s">
        <v>270</v>
      </c>
      <c r="D189" s="193" t="s">
        <v>166</v>
      </c>
      <c r="E189" s="194" t="s">
        <v>683</v>
      </c>
      <c r="F189" s="195" t="s">
        <v>684</v>
      </c>
      <c r="G189" s="196" t="s">
        <v>169</v>
      </c>
      <c r="H189" s="197">
        <v>68.989000000000004</v>
      </c>
      <c r="I189" s="198"/>
      <c r="J189" s="199">
        <f>ROUND(I189*H189,2)</f>
        <v>0</v>
      </c>
      <c r="K189" s="195" t="s">
        <v>170</v>
      </c>
      <c r="L189" s="41"/>
      <c r="M189" s="200" t="s">
        <v>1</v>
      </c>
      <c r="N189" s="201" t="s">
        <v>45</v>
      </c>
      <c r="O189" s="73"/>
      <c r="P189" s="202">
        <f>O189*H189</f>
        <v>0</v>
      </c>
      <c r="Q189" s="202">
        <v>6.1969999999999997E-2</v>
      </c>
      <c r="R189" s="202">
        <f>Q189*H189</f>
        <v>4.2752483300000002</v>
      </c>
      <c r="S189" s="202">
        <v>0</v>
      </c>
      <c r="T189" s="203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04" t="s">
        <v>171</v>
      </c>
      <c r="AT189" s="204" t="s">
        <v>166</v>
      </c>
      <c r="AU189" s="204" t="s">
        <v>90</v>
      </c>
      <c r="AY189" s="19" t="s">
        <v>164</v>
      </c>
      <c r="BE189" s="205">
        <f>IF(N189="základní",J189,0)</f>
        <v>0</v>
      </c>
      <c r="BF189" s="205">
        <f>IF(N189="snížená",J189,0)</f>
        <v>0</v>
      </c>
      <c r="BG189" s="205">
        <f>IF(N189="zákl. přenesená",J189,0)</f>
        <v>0</v>
      </c>
      <c r="BH189" s="205">
        <f>IF(N189="sníž. přenesená",J189,0)</f>
        <v>0</v>
      </c>
      <c r="BI189" s="205">
        <f>IF(N189="nulová",J189,0)</f>
        <v>0</v>
      </c>
      <c r="BJ189" s="19" t="s">
        <v>88</v>
      </c>
      <c r="BK189" s="205">
        <f>ROUND(I189*H189,2)</f>
        <v>0</v>
      </c>
      <c r="BL189" s="19" t="s">
        <v>171</v>
      </c>
      <c r="BM189" s="204" t="s">
        <v>685</v>
      </c>
    </row>
    <row r="190" spans="1:65" s="13" customFormat="1" ht="10.199999999999999">
      <c r="B190" s="206"/>
      <c r="C190" s="207"/>
      <c r="D190" s="208" t="s">
        <v>177</v>
      </c>
      <c r="E190" s="209" t="s">
        <v>1</v>
      </c>
      <c r="F190" s="210" t="s">
        <v>686</v>
      </c>
      <c r="G190" s="207"/>
      <c r="H190" s="211">
        <v>17.218</v>
      </c>
      <c r="I190" s="212"/>
      <c r="J190" s="207"/>
      <c r="K190" s="207"/>
      <c r="L190" s="213"/>
      <c r="M190" s="214"/>
      <c r="N190" s="215"/>
      <c r="O190" s="215"/>
      <c r="P190" s="215"/>
      <c r="Q190" s="215"/>
      <c r="R190" s="215"/>
      <c r="S190" s="215"/>
      <c r="T190" s="216"/>
      <c r="AT190" s="217" t="s">
        <v>177</v>
      </c>
      <c r="AU190" s="217" t="s">
        <v>90</v>
      </c>
      <c r="AV190" s="13" t="s">
        <v>90</v>
      </c>
      <c r="AW190" s="13" t="s">
        <v>36</v>
      </c>
      <c r="AX190" s="13" t="s">
        <v>80</v>
      </c>
      <c r="AY190" s="217" t="s">
        <v>164</v>
      </c>
    </row>
    <row r="191" spans="1:65" s="13" customFormat="1" ht="10.199999999999999">
      <c r="B191" s="206"/>
      <c r="C191" s="207"/>
      <c r="D191" s="208" t="s">
        <v>177</v>
      </c>
      <c r="E191" s="209" t="s">
        <v>1</v>
      </c>
      <c r="F191" s="210" t="s">
        <v>687</v>
      </c>
      <c r="G191" s="207"/>
      <c r="H191" s="211">
        <v>9.7609999999999992</v>
      </c>
      <c r="I191" s="212"/>
      <c r="J191" s="207"/>
      <c r="K191" s="207"/>
      <c r="L191" s="213"/>
      <c r="M191" s="214"/>
      <c r="N191" s="215"/>
      <c r="O191" s="215"/>
      <c r="P191" s="215"/>
      <c r="Q191" s="215"/>
      <c r="R191" s="215"/>
      <c r="S191" s="215"/>
      <c r="T191" s="216"/>
      <c r="AT191" s="217" t="s">
        <v>177</v>
      </c>
      <c r="AU191" s="217" t="s">
        <v>90</v>
      </c>
      <c r="AV191" s="13" t="s">
        <v>90</v>
      </c>
      <c r="AW191" s="13" t="s">
        <v>36</v>
      </c>
      <c r="AX191" s="13" t="s">
        <v>80</v>
      </c>
      <c r="AY191" s="217" t="s">
        <v>164</v>
      </c>
    </row>
    <row r="192" spans="1:65" s="13" customFormat="1" ht="10.199999999999999">
      <c r="B192" s="206"/>
      <c r="C192" s="207"/>
      <c r="D192" s="208" t="s">
        <v>177</v>
      </c>
      <c r="E192" s="209" t="s">
        <v>1</v>
      </c>
      <c r="F192" s="210" t="s">
        <v>688</v>
      </c>
      <c r="G192" s="207"/>
      <c r="H192" s="211">
        <v>15.646000000000001</v>
      </c>
      <c r="I192" s="212"/>
      <c r="J192" s="207"/>
      <c r="K192" s="207"/>
      <c r="L192" s="213"/>
      <c r="M192" s="214"/>
      <c r="N192" s="215"/>
      <c r="O192" s="215"/>
      <c r="P192" s="215"/>
      <c r="Q192" s="215"/>
      <c r="R192" s="215"/>
      <c r="S192" s="215"/>
      <c r="T192" s="216"/>
      <c r="AT192" s="217" t="s">
        <v>177</v>
      </c>
      <c r="AU192" s="217" t="s">
        <v>90</v>
      </c>
      <c r="AV192" s="13" t="s">
        <v>90</v>
      </c>
      <c r="AW192" s="13" t="s">
        <v>36</v>
      </c>
      <c r="AX192" s="13" t="s">
        <v>80</v>
      </c>
      <c r="AY192" s="217" t="s">
        <v>164</v>
      </c>
    </row>
    <row r="193" spans="1:65" s="13" customFormat="1" ht="20.399999999999999">
      <c r="B193" s="206"/>
      <c r="C193" s="207"/>
      <c r="D193" s="208" t="s">
        <v>177</v>
      </c>
      <c r="E193" s="209" t="s">
        <v>1</v>
      </c>
      <c r="F193" s="210" t="s">
        <v>689</v>
      </c>
      <c r="G193" s="207"/>
      <c r="H193" s="211">
        <v>26.364000000000001</v>
      </c>
      <c r="I193" s="212"/>
      <c r="J193" s="207"/>
      <c r="K193" s="207"/>
      <c r="L193" s="213"/>
      <c r="M193" s="214"/>
      <c r="N193" s="215"/>
      <c r="O193" s="215"/>
      <c r="P193" s="215"/>
      <c r="Q193" s="215"/>
      <c r="R193" s="215"/>
      <c r="S193" s="215"/>
      <c r="T193" s="216"/>
      <c r="AT193" s="217" t="s">
        <v>177</v>
      </c>
      <c r="AU193" s="217" t="s">
        <v>90</v>
      </c>
      <c r="AV193" s="13" t="s">
        <v>90</v>
      </c>
      <c r="AW193" s="13" t="s">
        <v>36</v>
      </c>
      <c r="AX193" s="13" t="s">
        <v>80</v>
      </c>
      <c r="AY193" s="217" t="s">
        <v>164</v>
      </c>
    </row>
    <row r="194" spans="1:65" s="14" customFormat="1" ht="10.199999999999999">
      <c r="B194" s="232"/>
      <c r="C194" s="233"/>
      <c r="D194" s="208" t="s">
        <v>177</v>
      </c>
      <c r="E194" s="234" t="s">
        <v>1</v>
      </c>
      <c r="F194" s="235" t="s">
        <v>206</v>
      </c>
      <c r="G194" s="233"/>
      <c r="H194" s="236">
        <v>68.989000000000004</v>
      </c>
      <c r="I194" s="237"/>
      <c r="J194" s="233"/>
      <c r="K194" s="233"/>
      <c r="L194" s="238"/>
      <c r="M194" s="239"/>
      <c r="N194" s="240"/>
      <c r="O194" s="240"/>
      <c r="P194" s="240"/>
      <c r="Q194" s="240"/>
      <c r="R194" s="240"/>
      <c r="S194" s="240"/>
      <c r="T194" s="241"/>
      <c r="AT194" s="242" t="s">
        <v>177</v>
      </c>
      <c r="AU194" s="242" t="s">
        <v>90</v>
      </c>
      <c r="AV194" s="14" t="s">
        <v>171</v>
      </c>
      <c r="AW194" s="14" t="s">
        <v>36</v>
      </c>
      <c r="AX194" s="14" t="s">
        <v>88</v>
      </c>
      <c r="AY194" s="242" t="s">
        <v>164</v>
      </c>
    </row>
    <row r="195" spans="1:65" s="2" customFormat="1" ht="30" customHeight="1">
      <c r="A195" s="36"/>
      <c r="B195" s="37"/>
      <c r="C195" s="193" t="s">
        <v>276</v>
      </c>
      <c r="D195" s="193" t="s">
        <v>166</v>
      </c>
      <c r="E195" s="194" t="s">
        <v>690</v>
      </c>
      <c r="F195" s="195" t="s">
        <v>691</v>
      </c>
      <c r="G195" s="196" t="s">
        <v>169</v>
      </c>
      <c r="H195" s="197">
        <v>6.9169999999999998</v>
      </c>
      <c r="I195" s="198"/>
      <c r="J195" s="199">
        <f>ROUND(I195*H195,2)</f>
        <v>0</v>
      </c>
      <c r="K195" s="195" t="s">
        <v>170</v>
      </c>
      <c r="L195" s="41"/>
      <c r="M195" s="200" t="s">
        <v>1</v>
      </c>
      <c r="N195" s="201" t="s">
        <v>45</v>
      </c>
      <c r="O195" s="73"/>
      <c r="P195" s="202">
        <f>O195*H195</f>
        <v>0</v>
      </c>
      <c r="Q195" s="202">
        <v>7.9210000000000003E-2</v>
      </c>
      <c r="R195" s="202">
        <f>Q195*H195</f>
        <v>0.54789557</v>
      </c>
      <c r="S195" s="202">
        <v>0</v>
      </c>
      <c r="T195" s="203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04" t="s">
        <v>171</v>
      </c>
      <c r="AT195" s="204" t="s">
        <v>166</v>
      </c>
      <c r="AU195" s="204" t="s">
        <v>90</v>
      </c>
      <c r="AY195" s="19" t="s">
        <v>164</v>
      </c>
      <c r="BE195" s="205">
        <f>IF(N195="základní",J195,0)</f>
        <v>0</v>
      </c>
      <c r="BF195" s="205">
        <f>IF(N195="snížená",J195,0)</f>
        <v>0</v>
      </c>
      <c r="BG195" s="205">
        <f>IF(N195="zákl. přenesená",J195,0)</f>
        <v>0</v>
      </c>
      <c r="BH195" s="205">
        <f>IF(N195="sníž. přenesená",J195,0)</f>
        <v>0</v>
      </c>
      <c r="BI195" s="205">
        <f>IF(N195="nulová",J195,0)</f>
        <v>0</v>
      </c>
      <c r="BJ195" s="19" t="s">
        <v>88</v>
      </c>
      <c r="BK195" s="205">
        <f>ROUND(I195*H195,2)</f>
        <v>0</v>
      </c>
      <c r="BL195" s="19" t="s">
        <v>171</v>
      </c>
      <c r="BM195" s="204" t="s">
        <v>692</v>
      </c>
    </row>
    <row r="196" spans="1:65" s="13" customFormat="1" ht="10.199999999999999">
      <c r="B196" s="206"/>
      <c r="C196" s="207"/>
      <c r="D196" s="208" t="s">
        <v>177</v>
      </c>
      <c r="E196" s="209" t="s">
        <v>1</v>
      </c>
      <c r="F196" s="210" t="s">
        <v>693</v>
      </c>
      <c r="G196" s="207"/>
      <c r="H196" s="211">
        <v>6.9169999999999998</v>
      </c>
      <c r="I196" s="212"/>
      <c r="J196" s="207"/>
      <c r="K196" s="207"/>
      <c r="L196" s="213"/>
      <c r="M196" s="214"/>
      <c r="N196" s="215"/>
      <c r="O196" s="215"/>
      <c r="P196" s="215"/>
      <c r="Q196" s="215"/>
      <c r="R196" s="215"/>
      <c r="S196" s="215"/>
      <c r="T196" s="216"/>
      <c r="AT196" s="217" t="s">
        <v>177</v>
      </c>
      <c r="AU196" s="217" t="s">
        <v>90</v>
      </c>
      <c r="AV196" s="13" t="s">
        <v>90</v>
      </c>
      <c r="AW196" s="13" t="s">
        <v>36</v>
      </c>
      <c r="AX196" s="13" t="s">
        <v>88</v>
      </c>
      <c r="AY196" s="217" t="s">
        <v>164</v>
      </c>
    </row>
    <row r="197" spans="1:65" s="2" customFormat="1" ht="22.2" customHeight="1">
      <c r="A197" s="36"/>
      <c r="B197" s="37"/>
      <c r="C197" s="193" t="s">
        <v>281</v>
      </c>
      <c r="D197" s="193" t="s">
        <v>166</v>
      </c>
      <c r="E197" s="194" t="s">
        <v>694</v>
      </c>
      <c r="F197" s="195" t="s">
        <v>695</v>
      </c>
      <c r="G197" s="196" t="s">
        <v>169</v>
      </c>
      <c r="H197" s="197">
        <v>3.16</v>
      </c>
      <c r="I197" s="198"/>
      <c r="J197" s="199">
        <f>ROUND(I197*H197,2)</f>
        <v>0</v>
      </c>
      <c r="K197" s="195" t="s">
        <v>170</v>
      </c>
      <c r="L197" s="41"/>
      <c r="M197" s="200" t="s">
        <v>1</v>
      </c>
      <c r="N197" s="201" t="s">
        <v>45</v>
      </c>
      <c r="O197" s="73"/>
      <c r="P197" s="202">
        <f>O197*H197</f>
        <v>0</v>
      </c>
      <c r="Q197" s="202">
        <v>0.17818000000000001</v>
      </c>
      <c r="R197" s="202">
        <f>Q197*H197</f>
        <v>0.56304880000000002</v>
      </c>
      <c r="S197" s="202">
        <v>0</v>
      </c>
      <c r="T197" s="203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04" t="s">
        <v>171</v>
      </c>
      <c r="AT197" s="204" t="s">
        <v>166</v>
      </c>
      <c r="AU197" s="204" t="s">
        <v>90</v>
      </c>
      <c r="AY197" s="19" t="s">
        <v>164</v>
      </c>
      <c r="BE197" s="205">
        <f>IF(N197="základní",J197,0)</f>
        <v>0</v>
      </c>
      <c r="BF197" s="205">
        <f>IF(N197="snížená",J197,0)</f>
        <v>0</v>
      </c>
      <c r="BG197" s="205">
        <f>IF(N197="zákl. přenesená",J197,0)</f>
        <v>0</v>
      </c>
      <c r="BH197" s="205">
        <f>IF(N197="sníž. přenesená",J197,0)</f>
        <v>0</v>
      </c>
      <c r="BI197" s="205">
        <f>IF(N197="nulová",J197,0)</f>
        <v>0</v>
      </c>
      <c r="BJ197" s="19" t="s">
        <v>88</v>
      </c>
      <c r="BK197" s="205">
        <f>ROUND(I197*H197,2)</f>
        <v>0</v>
      </c>
      <c r="BL197" s="19" t="s">
        <v>171</v>
      </c>
      <c r="BM197" s="204" t="s">
        <v>696</v>
      </c>
    </row>
    <row r="198" spans="1:65" s="13" customFormat="1" ht="10.199999999999999">
      <c r="B198" s="206"/>
      <c r="C198" s="207"/>
      <c r="D198" s="208" t="s">
        <v>177</v>
      </c>
      <c r="E198" s="209" t="s">
        <v>1</v>
      </c>
      <c r="F198" s="210" t="s">
        <v>697</v>
      </c>
      <c r="G198" s="207"/>
      <c r="H198" s="211">
        <v>0.68</v>
      </c>
      <c r="I198" s="212"/>
      <c r="J198" s="207"/>
      <c r="K198" s="207"/>
      <c r="L198" s="213"/>
      <c r="M198" s="214"/>
      <c r="N198" s="215"/>
      <c r="O198" s="215"/>
      <c r="P198" s="215"/>
      <c r="Q198" s="215"/>
      <c r="R198" s="215"/>
      <c r="S198" s="215"/>
      <c r="T198" s="216"/>
      <c r="AT198" s="217" t="s">
        <v>177</v>
      </c>
      <c r="AU198" s="217" t="s">
        <v>90</v>
      </c>
      <c r="AV198" s="13" t="s">
        <v>90</v>
      </c>
      <c r="AW198" s="13" t="s">
        <v>36</v>
      </c>
      <c r="AX198" s="13" t="s">
        <v>80</v>
      </c>
      <c r="AY198" s="217" t="s">
        <v>164</v>
      </c>
    </row>
    <row r="199" spans="1:65" s="13" customFormat="1" ht="10.199999999999999">
      <c r="B199" s="206"/>
      <c r="C199" s="207"/>
      <c r="D199" s="208" t="s">
        <v>177</v>
      </c>
      <c r="E199" s="209" t="s">
        <v>1</v>
      </c>
      <c r="F199" s="210" t="s">
        <v>698</v>
      </c>
      <c r="G199" s="207"/>
      <c r="H199" s="211">
        <v>2.48</v>
      </c>
      <c r="I199" s="212"/>
      <c r="J199" s="207"/>
      <c r="K199" s="207"/>
      <c r="L199" s="213"/>
      <c r="M199" s="214"/>
      <c r="N199" s="215"/>
      <c r="O199" s="215"/>
      <c r="P199" s="215"/>
      <c r="Q199" s="215"/>
      <c r="R199" s="215"/>
      <c r="S199" s="215"/>
      <c r="T199" s="216"/>
      <c r="AT199" s="217" t="s">
        <v>177</v>
      </c>
      <c r="AU199" s="217" t="s">
        <v>90</v>
      </c>
      <c r="AV199" s="13" t="s">
        <v>90</v>
      </c>
      <c r="AW199" s="13" t="s">
        <v>36</v>
      </c>
      <c r="AX199" s="13" t="s">
        <v>80</v>
      </c>
      <c r="AY199" s="217" t="s">
        <v>164</v>
      </c>
    </row>
    <row r="200" spans="1:65" s="14" customFormat="1" ht="10.199999999999999">
      <c r="B200" s="232"/>
      <c r="C200" s="233"/>
      <c r="D200" s="208" t="s">
        <v>177</v>
      </c>
      <c r="E200" s="234" t="s">
        <v>1</v>
      </c>
      <c r="F200" s="235" t="s">
        <v>206</v>
      </c>
      <c r="G200" s="233"/>
      <c r="H200" s="236">
        <v>3.16</v>
      </c>
      <c r="I200" s="237"/>
      <c r="J200" s="233"/>
      <c r="K200" s="233"/>
      <c r="L200" s="238"/>
      <c r="M200" s="239"/>
      <c r="N200" s="240"/>
      <c r="O200" s="240"/>
      <c r="P200" s="240"/>
      <c r="Q200" s="240"/>
      <c r="R200" s="240"/>
      <c r="S200" s="240"/>
      <c r="T200" s="241"/>
      <c r="AT200" s="242" t="s">
        <v>177</v>
      </c>
      <c r="AU200" s="242" t="s">
        <v>90</v>
      </c>
      <c r="AV200" s="14" t="s">
        <v>171</v>
      </c>
      <c r="AW200" s="14" t="s">
        <v>36</v>
      </c>
      <c r="AX200" s="14" t="s">
        <v>88</v>
      </c>
      <c r="AY200" s="242" t="s">
        <v>164</v>
      </c>
    </row>
    <row r="201" spans="1:65" s="2" customFormat="1" ht="14.4" customHeight="1">
      <c r="A201" s="36"/>
      <c r="B201" s="37"/>
      <c r="C201" s="193" t="s">
        <v>286</v>
      </c>
      <c r="D201" s="193" t="s">
        <v>166</v>
      </c>
      <c r="E201" s="194" t="s">
        <v>699</v>
      </c>
      <c r="F201" s="195" t="s">
        <v>700</v>
      </c>
      <c r="G201" s="196" t="s">
        <v>169</v>
      </c>
      <c r="H201" s="197">
        <v>33.293999999999997</v>
      </c>
      <c r="I201" s="198"/>
      <c r="J201" s="199">
        <f>ROUND(I201*H201,2)</f>
        <v>0</v>
      </c>
      <c r="K201" s="195" t="s">
        <v>170</v>
      </c>
      <c r="L201" s="41"/>
      <c r="M201" s="200" t="s">
        <v>1</v>
      </c>
      <c r="N201" s="201" t="s">
        <v>45</v>
      </c>
      <c r="O201" s="73"/>
      <c r="P201" s="202">
        <f>O201*H201</f>
        <v>0</v>
      </c>
      <c r="Q201" s="202">
        <v>7.9909999999999995E-2</v>
      </c>
      <c r="R201" s="202">
        <f>Q201*H201</f>
        <v>2.6605235399999998</v>
      </c>
      <c r="S201" s="202">
        <v>0</v>
      </c>
      <c r="T201" s="203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04" t="s">
        <v>171</v>
      </c>
      <c r="AT201" s="204" t="s">
        <v>166</v>
      </c>
      <c r="AU201" s="204" t="s">
        <v>90</v>
      </c>
      <c r="AY201" s="19" t="s">
        <v>164</v>
      </c>
      <c r="BE201" s="205">
        <f>IF(N201="základní",J201,0)</f>
        <v>0</v>
      </c>
      <c r="BF201" s="205">
        <f>IF(N201="snížená",J201,0)</f>
        <v>0</v>
      </c>
      <c r="BG201" s="205">
        <f>IF(N201="zákl. přenesená",J201,0)</f>
        <v>0</v>
      </c>
      <c r="BH201" s="205">
        <f>IF(N201="sníž. přenesená",J201,0)</f>
        <v>0</v>
      </c>
      <c r="BI201" s="205">
        <f>IF(N201="nulová",J201,0)</f>
        <v>0</v>
      </c>
      <c r="BJ201" s="19" t="s">
        <v>88</v>
      </c>
      <c r="BK201" s="205">
        <f>ROUND(I201*H201,2)</f>
        <v>0</v>
      </c>
      <c r="BL201" s="19" t="s">
        <v>171</v>
      </c>
      <c r="BM201" s="204" t="s">
        <v>701</v>
      </c>
    </row>
    <row r="202" spans="1:65" s="13" customFormat="1" ht="10.199999999999999">
      <c r="B202" s="206"/>
      <c r="C202" s="207"/>
      <c r="D202" s="208" t="s">
        <v>177</v>
      </c>
      <c r="E202" s="209" t="s">
        <v>1</v>
      </c>
      <c r="F202" s="210" t="s">
        <v>702</v>
      </c>
      <c r="G202" s="207"/>
      <c r="H202" s="211">
        <v>21.814</v>
      </c>
      <c r="I202" s="212"/>
      <c r="J202" s="207"/>
      <c r="K202" s="207"/>
      <c r="L202" s="213"/>
      <c r="M202" s="214"/>
      <c r="N202" s="215"/>
      <c r="O202" s="215"/>
      <c r="P202" s="215"/>
      <c r="Q202" s="215"/>
      <c r="R202" s="215"/>
      <c r="S202" s="215"/>
      <c r="T202" s="216"/>
      <c r="AT202" s="217" t="s">
        <v>177</v>
      </c>
      <c r="AU202" s="217" t="s">
        <v>90</v>
      </c>
      <c r="AV202" s="13" t="s">
        <v>90</v>
      </c>
      <c r="AW202" s="13" t="s">
        <v>36</v>
      </c>
      <c r="AX202" s="13" t="s">
        <v>80</v>
      </c>
      <c r="AY202" s="217" t="s">
        <v>164</v>
      </c>
    </row>
    <row r="203" spans="1:65" s="13" customFormat="1" ht="10.199999999999999">
      <c r="B203" s="206"/>
      <c r="C203" s="207"/>
      <c r="D203" s="208" t="s">
        <v>177</v>
      </c>
      <c r="E203" s="209" t="s">
        <v>1</v>
      </c>
      <c r="F203" s="210" t="s">
        <v>703</v>
      </c>
      <c r="G203" s="207"/>
      <c r="H203" s="211">
        <v>11.48</v>
      </c>
      <c r="I203" s="212"/>
      <c r="J203" s="207"/>
      <c r="K203" s="207"/>
      <c r="L203" s="213"/>
      <c r="M203" s="214"/>
      <c r="N203" s="215"/>
      <c r="O203" s="215"/>
      <c r="P203" s="215"/>
      <c r="Q203" s="215"/>
      <c r="R203" s="215"/>
      <c r="S203" s="215"/>
      <c r="T203" s="216"/>
      <c r="AT203" s="217" t="s">
        <v>177</v>
      </c>
      <c r="AU203" s="217" t="s">
        <v>90</v>
      </c>
      <c r="AV203" s="13" t="s">
        <v>90</v>
      </c>
      <c r="AW203" s="13" t="s">
        <v>36</v>
      </c>
      <c r="AX203" s="13" t="s">
        <v>80</v>
      </c>
      <c r="AY203" s="217" t="s">
        <v>164</v>
      </c>
    </row>
    <row r="204" spans="1:65" s="14" customFormat="1" ht="10.199999999999999">
      <c r="B204" s="232"/>
      <c r="C204" s="233"/>
      <c r="D204" s="208" t="s">
        <v>177</v>
      </c>
      <c r="E204" s="234" t="s">
        <v>1</v>
      </c>
      <c r="F204" s="235" t="s">
        <v>206</v>
      </c>
      <c r="G204" s="233"/>
      <c r="H204" s="236">
        <v>33.293999999999997</v>
      </c>
      <c r="I204" s="237"/>
      <c r="J204" s="233"/>
      <c r="K204" s="233"/>
      <c r="L204" s="238"/>
      <c r="M204" s="239"/>
      <c r="N204" s="240"/>
      <c r="O204" s="240"/>
      <c r="P204" s="240"/>
      <c r="Q204" s="240"/>
      <c r="R204" s="240"/>
      <c r="S204" s="240"/>
      <c r="T204" s="241"/>
      <c r="AT204" s="242" t="s">
        <v>177</v>
      </c>
      <c r="AU204" s="242" t="s">
        <v>90</v>
      </c>
      <c r="AV204" s="14" t="s">
        <v>171</v>
      </c>
      <c r="AW204" s="14" t="s">
        <v>36</v>
      </c>
      <c r="AX204" s="14" t="s">
        <v>88</v>
      </c>
      <c r="AY204" s="242" t="s">
        <v>164</v>
      </c>
    </row>
    <row r="205" spans="1:65" s="2" customFormat="1" ht="14.4" customHeight="1">
      <c r="A205" s="36"/>
      <c r="B205" s="37"/>
      <c r="C205" s="193" t="s">
        <v>292</v>
      </c>
      <c r="D205" s="193" t="s">
        <v>166</v>
      </c>
      <c r="E205" s="194" t="s">
        <v>704</v>
      </c>
      <c r="F205" s="195" t="s">
        <v>705</v>
      </c>
      <c r="G205" s="196" t="s">
        <v>175</v>
      </c>
      <c r="H205" s="197">
        <v>1</v>
      </c>
      <c r="I205" s="198"/>
      <c r="J205" s="199">
        <f>ROUND(I205*H205,2)</f>
        <v>0</v>
      </c>
      <c r="K205" s="195" t="s">
        <v>1</v>
      </c>
      <c r="L205" s="41"/>
      <c r="M205" s="200" t="s">
        <v>1</v>
      </c>
      <c r="N205" s="201" t="s">
        <v>45</v>
      </c>
      <c r="O205" s="73"/>
      <c r="P205" s="202">
        <f>O205*H205</f>
        <v>0</v>
      </c>
      <c r="Q205" s="202">
        <v>2.5960999999999999</v>
      </c>
      <c r="R205" s="202">
        <f>Q205*H205</f>
        <v>2.5960999999999999</v>
      </c>
      <c r="S205" s="202">
        <v>0</v>
      </c>
      <c r="T205" s="203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04" t="s">
        <v>171</v>
      </c>
      <c r="AT205" s="204" t="s">
        <v>166</v>
      </c>
      <c r="AU205" s="204" t="s">
        <v>90</v>
      </c>
      <c r="AY205" s="19" t="s">
        <v>164</v>
      </c>
      <c r="BE205" s="205">
        <f>IF(N205="základní",J205,0)</f>
        <v>0</v>
      </c>
      <c r="BF205" s="205">
        <f>IF(N205="snížená",J205,0)</f>
        <v>0</v>
      </c>
      <c r="BG205" s="205">
        <f>IF(N205="zákl. přenesená",J205,0)</f>
        <v>0</v>
      </c>
      <c r="BH205" s="205">
        <f>IF(N205="sníž. přenesená",J205,0)</f>
        <v>0</v>
      </c>
      <c r="BI205" s="205">
        <f>IF(N205="nulová",J205,0)</f>
        <v>0</v>
      </c>
      <c r="BJ205" s="19" t="s">
        <v>88</v>
      </c>
      <c r="BK205" s="205">
        <f>ROUND(I205*H205,2)</f>
        <v>0</v>
      </c>
      <c r="BL205" s="19" t="s">
        <v>171</v>
      </c>
      <c r="BM205" s="204" t="s">
        <v>706</v>
      </c>
    </row>
    <row r="206" spans="1:65" s="13" customFormat="1" ht="10.199999999999999">
      <c r="B206" s="206"/>
      <c r="C206" s="207"/>
      <c r="D206" s="208" t="s">
        <v>177</v>
      </c>
      <c r="E206" s="209" t="s">
        <v>1</v>
      </c>
      <c r="F206" s="210" t="s">
        <v>707</v>
      </c>
      <c r="G206" s="207"/>
      <c r="H206" s="211">
        <v>1</v>
      </c>
      <c r="I206" s="212"/>
      <c r="J206" s="207"/>
      <c r="K206" s="207"/>
      <c r="L206" s="213"/>
      <c r="M206" s="214"/>
      <c r="N206" s="215"/>
      <c r="O206" s="215"/>
      <c r="P206" s="215"/>
      <c r="Q206" s="215"/>
      <c r="R206" s="215"/>
      <c r="S206" s="215"/>
      <c r="T206" s="216"/>
      <c r="AT206" s="217" t="s">
        <v>177</v>
      </c>
      <c r="AU206" s="217" t="s">
        <v>90</v>
      </c>
      <c r="AV206" s="13" t="s">
        <v>90</v>
      </c>
      <c r="AW206" s="13" t="s">
        <v>36</v>
      </c>
      <c r="AX206" s="13" t="s">
        <v>88</v>
      </c>
      <c r="AY206" s="217" t="s">
        <v>164</v>
      </c>
    </row>
    <row r="207" spans="1:65" s="12" customFormat="1" ht="22.8" customHeight="1">
      <c r="B207" s="177"/>
      <c r="C207" s="178"/>
      <c r="D207" s="179" t="s">
        <v>79</v>
      </c>
      <c r="E207" s="191" t="s">
        <v>198</v>
      </c>
      <c r="F207" s="191" t="s">
        <v>708</v>
      </c>
      <c r="G207" s="178"/>
      <c r="H207" s="178"/>
      <c r="I207" s="181"/>
      <c r="J207" s="192">
        <f>BK207</f>
        <v>0</v>
      </c>
      <c r="K207" s="178"/>
      <c r="L207" s="183"/>
      <c r="M207" s="184"/>
      <c r="N207" s="185"/>
      <c r="O207" s="185"/>
      <c r="P207" s="186">
        <f>P208+P209+P248+P344</f>
        <v>0</v>
      </c>
      <c r="Q207" s="185"/>
      <c r="R207" s="186">
        <f>R208+R209+R248+R344</f>
        <v>640.27702147000014</v>
      </c>
      <c r="S207" s="185"/>
      <c r="T207" s="187">
        <f>T208+T209+T248+T344</f>
        <v>0.72372164999999988</v>
      </c>
      <c r="AR207" s="188" t="s">
        <v>88</v>
      </c>
      <c r="AT207" s="189" t="s">
        <v>79</v>
      </c>
      <c r="AU207" s="189" t="s">
        <v>88</v>
      </c>
      <c r="AY207" s="188" t="s">
        <v>164</v>
      </c>
      <c r="BK207" s="190">
        <f>BK208+BK209+BK248+BK344</f>
        <v>0</v>
      </c>
    </row>
    <row r="208" spans="1:65" s="2" customFormat="1" ht="22.2" customHeight="1">
      <c r="A208" s="36"/>
      <c r="B208" s="37"/>
      <c r="C208" s="193" t="s">
        <v>7</v>
      </c>
      <c r="D208" s="193" t="s">
        <v>166</v>
      </c>
      <c r="E208" s="194" t="s">
        <v>709</v>
      </c>
      <c r="F208" s="195" t="s">
        <v>710</v>
      </c>
      <c r="G208" s="196" t="s">
        <v>579</v>
      </c>
      <c r="H208" s="197">
        <v>1</v>
      </c>
      <c r="I208" s="198"/>
      <c r="J208" s="199">
        <f>ROUND(I208*H208,2)</f>
        <v>0</v>
      </c>
      <c r="K208" s="195" t="s">
        <v>1</v>
      </c>
      <c r="L208" s="41"/>
      <c r="M208" s="200" t="s">
        <v>1</v>
      </c>
      <c r="N208" s="201" t="s">
        <v>45</v>
      </c>
      <c r="O208" s="73"/>
      <c r="P208" s="202">
        <f>O208*H208</f>
        <v>0</v>
      </c>
      <c r="Q208" s="202">
        <v>0.8</v>
      </c>
      <c r="R208" s="202">
        <f>Q208*H208</f>
        <v>0.8</v>
      </c>
      <c r="S208" s="202">
        <v>0</v>
      </c>
      <c r="T208" s="203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04" t="s">
        <v>171</v>
      </c>
      <c r="AT208" s="204" t="s">
        <v>166</v>
      </c>
      <c r="AU208" s="204" t="s">
        <v>90</v>
      </c>
      <c r="AY208" s="19" t="s">
        <v>164</v>
      </c>
      <c r="BE208" s="205">
        <f>IF(N208="základní",J208,0)</f>
        <v>0</v>
      </c>
      <c r="BF208" s="205">
        <f>IF(N208="snížená",J208,0)</f>
        <v>0</v>
      </c>
      <c r="BG208" s="205">
        <f>IF(N208="zákl. přenesená",J208,0)</f>
        <v>0</v>
      </c>
      <c r="BH208" s="205">
        <f>IF(N208="sníž. přenesená",J208,0)</f>
        <v>0</v>
      </c>
      <c r="BI208" s="205">
        <f>IF(N208="nulová",J208,0)</f>
        <v>0</v>
      </c>
      <c r="BJ208" s="19" t="s">
        <v>88</v>
      </c>
      <c r="BK208" s="205">
        <f>ROUND(I208*H208,2)</f>
        <v>0</v>
      </c>
      <c r="BL208" s="19" t="s">
        <v>171</v>
      </c>
      <c r="BM208" s="204" t="s">
        <v>711</v>
      </c>
    </row>
    <row r="209" spans="1:65" s="12" customFormat="1" ht="20.85" customHeight="1">
      <c r="B209" s="177"/>
      <c r="C209" s="178"/>
      <c r="D209" s="179" t="s">
        <v>79</v>
      </c>
      <c r="E209" s="191" t="s">
        <v>712</v>
      </c>
      <c r="F209" s="191" t="s">
        <v>713</v>
      </c>
      <c r="G209" s="178"/>
      <c r="H209" s="178"/>
      <c r="I209" s="181"/>
      <c r="J209" s="192">
        <f>BK209</f>
        <v>0</v>
      </c>
      <c r="K209" s="178"/>
      <c r="L209" s="183"/>
      <c r="M209" s="184"/>
      <c r="N209" s="185"/>
      <c r="O209" s="185"/>
      <c r="P209" s="186">
        <f>P210+P233+P240</f>
        <v>0</v>
      </c>
      <c r="Q209" s="185"/>
      <c r="R209" s="186">
        <f>R210+R233+R240</f>
        <v>37.147202450000002</v>
      </c>
      <c r="S209" s="185"/>
      <c r="T209" s="187">
        <f>T210+T233+T240</f>
        <v>0.38673674999999996</v>
      </c>
      <c r="AR209" s="188" t="s">
        <v>88</v>
      </c>
      <c r="AT209" s="189" t="s">
        <v>79</v>
      </c>
      <c r="AU209" s="189" t="s">
        <v>90</v>
      </c>
      <c r="AY209" s="188" t="s">
        <v>164</v>
      </c>
      <c r="BK209" s="190">
        <f>BK210+BK233+BK240</f>
        <v>0</v>
      </c>
    </row>
    <row r="210" spans="1:65" s="17" customFormat="1" ht="20.85" customHeight="1">
      <c r="B210" s="267"/>
      <c r="C210" s="268"/>
      <c r="D210" s="269" t="s">
        <v>79</v>
      </c>
      <c r="E210" s="269" t="s">
        <v>714</v>
      </c>
      <c r="F210" s="269" t="s">
        <v>715</v>
      </c>
      <c r="G210" s="268"/>
      <c r="H210" s="268"/>
      <c r="I210" s="270"/>
      <c r="J210" s="271">
        <f>BK210</f>
        <v>0</v>
      </c>
      <c r="K210" s="268"/>
      <c r="L210" s="272"/>
      <c r="M210" s="273"/>
      <c r="N210" s="274"/>
      <c r="O210" s="274"/>
      <c r="P210" s="275">
        <f>SUM(P211:P232)</f>
        <v>0</v>
      </c>
      <c r="Q210" s="274"/>
      <c r="R210" s="275">
        <f>SUM(R211:R232)</f>
        <v>27.952329150000001</v>
      </c>
      <c r="S210" s="274"/>
      <c r="T210" s="276">
        <f>SUM(T211:T232)</f>
        <v>0.14612324999999998</v>
      </c>
      <c r="AR210" s="277" t="s">
        <v>88</v>
      </c>
      <c r="AT210" s="278" t="s">
        <v>79</v>
      </c>
      <c r="AU210" s="278" t="s">
        <v>179</v>
      </c>
      <c r="AY210" s="277" t="s">
        <v>164</v>
      </c>
      <c r="BK210" s="279">
        <f>SUM(BK211:BK232)</f>
        <v>0</v>
      </c>
    </row>
    <row r="211" spans="1:65" s="2" customFormat="1" ht="22.2" customHeight="1">
      <c r="A211" s="36"/>
      <c r="B211" s="37"/>
      <c r="C211" s="193" t="s">
        <v>303</v>
      </c>
      <c r="D211" s="193" t="s">
        <v>166</v>
      </c>
      <c r="E211" s="194" t="s">
        <v>716</v>
      </c>
      <c r="F211" s="195" t="s">
        <v>717</v>
      </c>
      <c r="G211" s="196" t="s">
        <v>169</v>
      </c>
      <c r="H211" s="197">
        <v>974.15499999999997</v>
      </c>
      <c r="I211" s="198"/>
      <c r="J211" s="199">
        <f>ROUND(I211*H211,2)</f>
        <v>0</v>
      </c>
      <c r="K211" s="195" t="s">
        <v>170</v>
      </c>
      <c r="L211" s="41"/>
      <c r="M211" s="200" t="s">
        <v>1</v>
      </c>
      <c r="N211" s="201" t="s">
        <v>45</v>
      </c>
      <c r="O211" s="73"/>
      <c r="P211" s="202">
        <f>O211*H211</f>
        <v>0</v>
      </c>
      <c r="Q211" s="202">
        <v>2.9E-4</v>
      </c>
      <c r="R211" s="202">
        <f>Q211*H211</f>
        <v>0.28250494999999998</v>
      </c>
      <c r="S211" s="202">
        <v>0</v>
      </c>
      <c r="T211" s="203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04" t="s">
        <v>171</v>
      </c>
      <c r="AT211" s="204" t="s">
        <v>166</v>
      </c>
      <c r="AU211" s="204" t="s">
        <v>171</v>
      </c>
      <c r="AY211" s="19" t="s">
        <v>164</v>
      </c>
      <c r="BE211" s="205">
        <f>IF(N211="základní",J211,0)</f>
        <v>0</v>
      </c>
      <c r="BF211" s="205">
        <f>IF(N211="snížená",J211,0)</f>
        <v>0</v>
      </c>
      <c r="BG211" s="205">
        <f>IF(N211="zákl. přenesená",J211,0)</f>
        <v>0</v>
      </c>
      <c r="BH211" s="205">
        <f>IF(N211="sníž. přenesená",J211,0)</f>
        <v>0</v>
      </c>
      <c r="BI211" s="205">
        <f>IF(N211="nulová",J211,0)</f>
        <v>0</v>
      </c>
      <c r="BJ211" s="19" t="s">
        <v>88</v>
      </c>
      <c r="BK211" s="205">
        <f>ROUND(I211*H211,2)</f>
        <v>0</v>
      </c>
      <c r="BL211" s="19" t="s">
        <v>171</v>
      </c>
      <c r="BM211" s="204" t="s">
        <v>718</v>
      </c>
    </row>
    <row r="212" spans="1:65" s="2" customFormat="1" ht="22.2" customHeight="1">
      <c r="A212" s="36"/>
      <c r="B212" s="37"/>
      <c r="C212" s="193" t="s">
        <v>310</v>
      </c>
      <c r="D212" s="193" t="s">
        <v>166</v>
      </c>
      <c r="E212" s="194" t="s">
        <v>719</v>
      </c>
      <c r="F212" s="195" t="s">
        <v>720</v>
      </c>
      <c r="G212" s="196" t="s">
        <v>169</v>
      </c>
      <c r="H212" s="197">
        <v>974.15499999999997</v>
      </c>
      <c r="I212" s="198"/>
      <c r="J212" s="199">
        <f>ROUND(I212*H212,2)</f>
        <v>0</v>
      </c>
      <c r="K212" s="195" t="s">
        <v>170</v>
      </c>
      <c r="L212" s="41"/>
      <c r="M212" s="200" t="s">
        <v>1</v>
      </c>
      <c r="N212" s="201" t="s">
        <v>45</v>
      </c>
      <c r="O212" s="73"/>
      <c r="P212" s="202">
        <f>O212*H212</f>
        <v>0</v>
      </c>
      <c r="Q212" s="202">
        <v>2.0000000000000001E-4</v>
      </c>
      <c r="R212" s="202">
        <f>Q212*H212</f>
        <v>0.194831</v>
      </c>
      <c r="S212" s="202">
        <v>0</v>
      </c>
      <c r="T212" s="203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04" t="s">
        <v>171</v>
      </c>
      <c r="AT212" s="204" t="s">
        <v>166</v>
      </c>
      <c r="AU212" s="204" t="s">
        <v>171</v>
      </c>
      <c r="AY212" s="19" t="s">
        <v>164</v>
      </c>
      <c r="BE212" s="205">
        <f>IF(N212="základní",J212,0)</f>
        <v>0</v>
      </c>
      <c r="BF212" s="205">
        <f>IF(N212="snížená",J212,0)</f>
        <v>0</v>
      </c>
      <c r="BG212" s="205">
        <f>IF(N212="zákl. přenesená",J212,0)</f>
        <v>0</v>
      </c>
      <c r="BH212" s="205">
        <f>IF(N212="sníž. přenesená",J212,0)</f>
        <v>0</v>
      </c>
      <c r="BI212" s="205">
        <f>IF(N212="nulová",J212,0)</f>
        <v>0</v>
      </c>
      <c r="BJ212" s="19" t="s">
        <v>88</v>
      </c>
      <c r="BK212" s="205">
        <f>ROUND(I212*H212,2)</f>
        <v>0</v>
      </c>
      <c r="BL212" s="19" t="s">
        <v>171</v>
      </c>
      <c r="BM212" s="204" t="s">
        <v>721</v>
      </c>
    </row>
    <row r="213" spans="1:65" s="2" customFormat="1" ht="22.2" customHeight="1">
      <c r="A213" s="36"/>
      <c r="B213" s="37"/>
      <c r="C213" s="193" t="s">
        <v>315</v>
      </c>
      <c r="D213" s="193" t="s">
        <v>166</v>
      </c>
      <c r="E213" s="194" t="s">
        <v>722</v>
      </c>
      <c r="F213" s="195" t="s">
        <v>723</v>
      </c>
      <c r="G213" s="196" t="s">
        <v>169</v>
      </c>
      <c r="H213" s="197">
        <v>974.15499999999997</v>
      </c>
      <c r="I213" s="198"/>
      <c r="J213" s="199">
        <f>ROUND(I213*H213,2)</f>
        <v>0</v>
      </c>
      <c r="K213" s="195" t="s">
        <v>170</v>
      </c>
      <c r="L213" s="41"/>
      <c r="M213" s="200" t="s">
        <v>1</v>
      </c>
      <c r="N213" s="201" t="s">
        <v>45</v>
      </c>
      <c r="O213" s="73"/>
      <c r="P213" s="202">
        <f>O213*H213</f>
        <v>0</v>
      </c>
      <c r="Q213" s="202">
        <v>0</v>
      </c>
      <c r="R213" s="202">
        <f>Q213*H213</f>
        <v>0</v>
      </c>
      <c r="S213" s="202">
        <v>1.4999999999999999E-4</v>
      </c>
      <c r="T213" s="203">
        <f>S213*H213</f>
        <v>0.14612324999999998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04" t="s">
        <v>171</v>
      </c>
      <c r="AT213" s="204" t="s">
        <v>166</v>
      </c>
      <c r="AU213" s="204" t="s">
        <v>171</v>
      </c>
      <c r="AY213" s="19" t="s">
        <v>164</v>
      </c>
      <c r="BE213" s="205">
        <f>IF(N213="základní",J213,0)</f>
        <v>0</v>
      </c>
      <c r="BF213" s="205">
        <f>IF(N213="snížená",J213,0)</f>
        <v>0</v>
      </c>
      <c r="BG213" s="205">
        <f>IF(N213="zákl. přenesená",J213,0)</f>
        <v>0</v>
      </c>
      <c r="BH213" s="205">
        <f>IF(N213="sníž. přenesená",J213,0)</f>
        <v>0</v>
      </c>
      <c r="BI213" s="205">
        <f>IF(N213="nulová",J213,0)</f>
        <v>0</v>
      </c>
      <c r="BJ213" s="19" t="s">
        <v>88</v>
      </c>
      <c r="BK213" s="205">
        <f>ROUND(I213*H213,2)</f>
        <v>0</v>
      </c>
      <c r="BL213" s="19" t="s">
        <v>171</v>
      </c>
      <c r="BM213" s="204" t="s">
        <v>724</v>
      </c>
    </row>
    <row r="214" spans="1:65" s="2" customFormat="1" ht="30" customHeight="1">
      <c r="A214" s="36"/>
      <c r="B214" s="37"/>
      <c r="C214" s="193" t="s">
        <v>322</v>
      </c>
      <c r="D214" s="193" t="s">
        <v>166</v>
      </c>
      <c r="E214" s="194" t="s">
        <v>725</v>
      </c>
      <c r="F214" s="195" t="s">
        <v>726</v>
      </c>
      <c r="G214" s="196" t="s">
        <v>169</v>
      </c>
      <c r="H214" s="197">
        <v>343.43099999999998</v>
      </c>
      <c r="I214" s="198"/>
      <c r="J214" s="199">
        <f>ROUND(I214*H214,2)</f>
        <v>0</v>
      </c>
      <c r="K214" s="195" t="s">
        <v>170</v>
      </c>
      <c r="L214" s="41"/>
      <c r="M214" s="200" t="s">
        <v>1</v>
      </c>
      <c r="N214" s="201" t="s">
        <v>45</v>
      </c>
      <c r="O214" s="73"/>
      <c r="P214" s="202">
        <f>O214*H214</f>
        <v>0</v>
      </c>
      <c r="Q214" s="202">
        <v>9.1999999999999998E-3</v>
      </c>
      <c r="R214" s="202">
        <f>Q214*H214</f>
        <v>3.1595651999999999</v>
      </c>
      <c r="S214" s="202">
        <v>0</v>
      </c>
      <c r="T214" s="203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04" t="s">
        <v>171</v>
      </c>
      <c r="AT214" s="204" t="s">
        <v>166</v>
      </c>
      <c r="AU214" s="204" t="s">
        <v>171</v>
      </c>
      <c r="AY214" s="19" t="s">
        <v>164</v>
      </c>
      <c r="BE214" s="205">
        <f>IF(N214="základní",J214,0)</f>
        <v>0</v>
      </c>
      <c r="BF214" s="205">
        <f>IF(N214="snížená",J214,0)</f>
        <v>0</v>
      </c>
      <c r="BG214" s="205">
        <f>IF(N214="zákl. přenesená",J214,0)</f>
        <v>0</v>
      </c>
      <c r="BH214" s="205">
        <f>IF(N214="sníž. přenesená",J214,0)</f>
        <v>0</v>
      </c>
      <c r="BI214" s="205">
        <f>IF(N214="nulová",J214,0)</f>
        <v>0</v>
      </c>
      <c r="BJ214" s="19" t="s">
        <v>88</v>
      </c>
      <c r="BK214" s="205">
        <f>ROUND(I214*H214,2)</f>
        <v>0</v>
      </c>
      <c r="BL214" s="19" t="s">
        <v>171</v>
      </c>
      <c r="BM214" s="204" t="s">
        <v>727</v>
      </c>
    </row>
    <row r="215" spans="1:65" s="13" customFormat="1" ht="10.199999999999999">
      <c r="B215" s="206"/>
      <c r="C215" s="207"/>
      <c r="D215" s="208" t="s">
        <v>177</v>
      </c>
      <c r="E215" s="209" t="s">
        <v>1</v>
      </c>
      <c r="F215" s="210" t="s">
        <v>376</v>
      </c>
      <c r="G215" s="207"/>
      <c r="H215" s="211">
        <v>63.472000000000001</v>
      </c>
      <c r="I215" s="212"/>
      <c r="J215" s="207"/>
      <c r="K215" s="207"/>
      <c r="L215" s="213"/>
      <c r="M215" s="214"/>
      <c r="N215" s="215"/>
      <c r="O215" s="215"/>
      <c r="P215" s="215"/>
      <c r="Q215" s="215"/>
      <c r="R215" s="215"/>
      <c r="S215" s="215"/>
      <c r="T215" s="216"/>
      <c r="AT215" s="217" t="s">
        <v>177</v>
      </c>
      <c r="AU215" s="217" t="s">
        <v>171</v>
      </c>
      <c r="AV215" s="13" t="s">
        <v>90</v>
      </c>
      <c r="AW215" s="13" t="s">
        <v>36</v>
      </c>
      <c r="AX215" s="13" t="s">
        <v>80</v>
      </c>
      <c r="AY215" s="217" t="s">
        <v>164</v>
      </c>
    </row>
    <row r="216" spans="1:65" s="13" customFormat="1" ht="10.199999999999999">
      <c r="B216" s="206"/>
      <c r="C216" s="207"/>
      <c r="D216" s="208" t="s">
        <v>177</v>
      </c>
      <c r="E216" s="209" t="s">
        <v>1</v>
      </c>
      <c r="F216" s="210" t="s">
        <v>377</v>
      </c>
      <c r="G216" s="207"/>
      <c r="H216" s="211">
        <v>297.02699999999999</v>
      </c>
      <c r="I216" s="212"/>
      <c r="J216" s="207"/>
      <c r="K216" s="207"/>
      <c r="L216" s="213"/>
      <c r="M216" s="214"/>
      <c r="N216" s="215"/>
      <c r="O216" s="215"/>
      <c r="P216" s="215"/>
      <c r="Q216" s="215"/>
      <c r="R216" s="215"/>
      <c r="S216" s="215"/>
      <c r="T216" s="216"/>
      <c r="AT216" s="217" t="s">
        <v>177</v>
      </c>
      <c r="AU216" s="217" t="s">
        <v>171</v>
      </c>
      <c r="AV216" s="13" t="s">
        <v>90</v>
      </c>
      <c r="AW216" s="13" t="s">
        <v>36</v>
      </c>
      <c r="AX216" s="13" t="s">
        <v>80</v>
      </c>
      <c r="AY216" s="217" t="s">
        <v>164</v>
      </c>
    </row>
    <row r="217" spans="1:65" s="13" customFormat="1" ht="20.399999999999999">
      <c r="B217" s="206"/>
      <c r="C217" s="207"/>
      <c r="D217" s="208" t="s">
        <v>177</v>
      </c>
      <c r="E217" s="209" t="s">
        <v>1</v>
      </c>
      <c r="F217" s="210" t="s">
        <v>378</v>
      </c>
      <c r="G217" s="207"/>
      <c r="H217" s="211">
        <v>-78.188999999999993</v>
      </c>
      <c r="I217" s="212"/>
      <c r="J217" s="207"/>
      <c r="K217" s="207"/>
      <c r="L217" s="213"/>
      <c r="M217" s="214"/>
      <c r="N217" s="215"/>
      <c r="O217" s="215"/>
      <c r="P217" s="215"/>
      <c r="Q217" s="215"/>
      <c r="R217" s="215"/>
      <c r="S217" s="215"/>
      <c r="T217" s="216"/>
      <c r="AT217" s="217" t="s">
        <v>177</v>
      </c>
      <c r="AU217" s="217" t="s">
        <v>171</v>
      </c>
      <c r="AV217" s="13" t="s">
        <v>90</v>
      </c>
      <c r="AW217" s="13" t="s">
        <v>36</v>
      </c>
      <c r="AX217" s="13" t="s">
        <v>80</v>
      </c>
      <c r="AY217" s="217" t="s">
        <v>164</v>
      </c>
    </row>
    <row r="218" spans="1:65" s="13" customFormat="1" ht="10.199999999999999">
      <c r="B218" s="206"/>
      <c r="C218" s="207"/>
      <c r="D218" s="208" t="s">
        <v>177</v>
      </c>
      <c r="E218" s="209" t="s">
        <v>1</v>
      </c>
      <c r="F218" s="210" t="s">
        <v>728</v>
      </c>
      <c r="G218" s="207"/>
      <c r="H218" s="211">
        <v>61.121000000000002</v>
      </c>
      <c r="I218" s="212"/>
      <c r="J218" s="207"/>
      <c r="K218" s="207"/>
      <c r="L218" s="213"/>
      <c r="M218" s="214"/>
      <c r="N218" s="215"/>
      <c r="O218" s="215"/>
      <c r="P218" s="215"/>
      <c r="Q218" s="215"/>
      <c r="R218" s="215"/>
      <c r="S218" s="215"/>
      <c r="T218" s="216"/>
      <c r="AT218" s="217" t="s">
        <v>177</v>
      </c>
      <c r="AU218" s="217" t="s">
        <v>171</v>
      </c>
      <c r="AV218" s="13" t="s">
        <v>90</v>
      </c>
      <c r="AW218" s="13" t="s">
        <v>36</v>
      </c>
      <c r="AX218" s="13" t="s">
        <v>80</v>
      </c>
      <c r="AY218" s="217" t="s">
        <v>164</v>
      </c>
    </row>
    <row r="219" spans="1:65" s="14" customFormat="1" ht="10.199999999999999">
      <c r="B219" s="232"/>
      <c r="C219" s="233"/>
      <c r="D219" s="208" t="s">
        <v>177</v>
      </c>
      <c r="E219" s="234" t="s">
        <v>1</v>
      </c>
      <c r="F219" s="235" t="s">
        <v>206</v>
      </c>
      <c r="G219" s="233"/>
      <c r="H219" s="236">
        <v>343.43099999999993</v>
      </c>
      <c r="I219" s="237"/>
      <c r="J219" s="233"/>
      <c r="K219" s="233"/>
      <c r="L219" s="238"/>
      <c r="M219" s="239"/>
      <c r="N219" s="240"/>
      <c r="O219" s="240"/>
      <c r="P219" s="240"/>
      <c r="Q219" s="240"/>
      <c r="R219" s="240"/>
      <c r="S219" s="240"/>
      <c r="T219" s="241"/>
      <c r="AT219" s="242" t="s">
        <v>177</v>
      </c>
      <c r="AU219" s="242" t="s">
        <v>171</v>
      </c>
      <c r="AV219" s="14" t="s">
        <v>171</v>
      </c>
      <c r="AW219" s="14" t="s">
        <v>36</v>
      </c>
      <c r="AX219" s="14" t="s">
        <v>88</v>
      </c>
      <c r="AY219" s="242" t="s">
        <v>164</v>
      </c>
    </row>
    <row r="220" spans="1:65" s="2" customFormat="1" ht="34.799999999999997" customHeight="1">
      <c r="A220" s="36"/>
      <c r="B220" s="37"/>
      <c r="C220" s="193" t="s">
        <v>327</v>
      </c>
      <c r="D220" s="193" t="s">
        <v>166</v>
      </c>
      <c r="E220" s="194" t="s">
        <v>729</v>
      </c>
      <c r="F220" s="195" t="s">
        <v>730</v>
      </c>
      <c r="G220" s="196" t="s">
        <v>169</v>
      </c>
      <c r="H220" s="197">
        <v>445.58499999999998</v>
      </c>
      <c r="I220" s="198"/>
      <c r="J220" s="199">
        <f>ROUND(I220*H220,2)</f>
        <v>0</v>
      </c>
      <c r="K220" s="195" t="s">
        <v>170</v>
      </c>
      <c r="L220" s="41"/>
      <c r="M220" s="200" t="s">
        <v>1</v>
      </c>
      <c r="N220" s="201" t="s">
        <v>45</v>
      </c>
      <c r="O220" s="73"/>
      <c r="P220" s="202">
        <f>O220*H220</f>
        <v>0</v>
      </c>
      <c r="Q220" s="202">
        <v>2.1000000000000001E-2</v>
      </c>
      <c r="R220" s="202">
        <f>Q220*H220</f>
        <v>9.357285000000001</v>
      </c>
      <c r="S220" s="202">
        <v>0</v>
      </c>
      <c r="T220" s="203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04" t="s">
        <v>171</v>
      </c>
      <c r="AT220" s="204" t="s">
        <v>166</v>
      </c>
      <c r="AU220" s="204" t="s">
        <v>171</v>
      </c>
      <c r="AY220" s="19" t="s">
        <v>164</v>
      </c>
      <c r="BE220" s="205">
        <f>IF(N220="základní",J220,0)</f>
        <v>0</v>
      </c>
      <c r="BF220" s="205">
        <f>IF(N220="snížená",J220,0)</f>
        <v>0</v>
      </c>
      <c r="BG220" s="205">
        <f>IF(N220="zákl. přenesená",J220,0)</f>
        <v>0</v>
      </c>
      <c r="BH220" s="205">
        <f>IF(N220="sníž. přenesená",J220,0)</f>
        <v>0</v>
      </c>
      <c r="BI220" s="205">
        <f>IF(N220="nulová",J220,0)</f>
        <v>0</v>
      </c>
      <c r="BJ220" s="19" t="s">
        <v>88</v>
      </c>
      <c r="BK220" s="205">
        <f>ROUND(I220*H220,2)</f>
        <v>0</v>
      </c>
      <c r="BL220" s="19" t="s">
        <v>171</v>
      </c>
      <c r="BM220" s="204" t="s">
        <v>731</v>
      </c>
    </row>
    <row r="221" spans="1:65" s="13" customFormat="1" ht="20.399999999999999">
      <c r="B221" s="206"/>
      <c r="C221" s="207"/>
      <c r="D221" s="208" t="s">
        <v>177</v>
      </c>
      <c r="E221" s="209" t="s">
        <v>1</v>
      </c>
      <c r="F221" s="210" t="s">
        <v>383</v>
      </c>
      <c r="G221" s="207"/>
      <c r="H221" s="211">
        <v>195.346</v>
      </c>
      <c r="I221" s="212"/>
      <c r="J221" s="207"/>
      <c r="K221" s="207"/>
      <c r="L221" s="213"/>
      <c r="M221" s="214"/>
      <c r="N221" s="215"/>
      <c r="O221" s="215"/>
      <c r="P221" s="215"/>
      <c r="Q221" s="215"/>
      <c r="R221" s="215"/>
      <c r="S221" s="215"/>
      <c r="T221" s="216"/>
      <c r="AT221" s="217" t="s">
        <v>177</v>
      </c>
      <c r="AU221" s="217" t="s">
        <v>171</v>
      </c>
      <c r="AV221" s="13" t="s">
        <v>90</v>
      </c>
      <c r="AW221" s="13" t="s">
        <v>36</v>
      </c>
      <c r="AX221" s="13" t="s">
        <v>80</v>
      </c>
      <c r="AY221" s="217" t="s">
        <v>164</v>
      </c>
    </row>
    <row r="222" spans="1:65" s="13" customFormat="1" ht="20.399999999999999">
      <c r="B222" s="206"/>
      <c r="C222" s="207"/>
      <c r="D222" s="208" t="s">
        <v>177</v>
      </c>
      <c r="E222" s="209" t="s">
        <v>1</v>
      </c>
      <c r="F222" s="210" t="s">
        <v>384</v>
      </c>
      <c r="G222" s="207"/>
      <c r="H222" s="211">
        <v>116.113</v>
      </c>
      <c r="I222" s="212"/>
      <c r="J222" s="207"/>
      <c r="K222" s="207"/>
      <c r="L222" s="213"/>
      <c r="M222" s="214"/>
      <c r="N222" s="215"/>
      <c r="O222" s="215"/>
      <c r="P222" s="215"/>
      <c r="Q222" s="215"/>
      <c r="R222" s="215"/>
      <c r="S222" s="215"/>
      <c r="T222" s="216"/>
      <c r="AT222" s="217" t="s">
        <v>177</v>
      </c>
      <c r="AU222" s="217" t="s">
        <v>171</v>
      </c>
      <c r="AV222" s="13" t="s">
        <v>90</v>
      </c>
      <c r="AW222" s="13" t="s">
        <v>36</v>
      </c>
      <c r="AX222" s="13" t="s">
        <v>80</v>
      </c>
      <c r="AY222" s="217" t="s">
        <v>164</v>
      </c>
    </row>
    <row r="223" spans="1:65" s="13" customFormat="1" ht="10.199999999999999">
      <c r="B223" s="206"/>
      <c r="C223" s="207"/>
      <c r="D223" s="208" t="s">
        <v>177</v>
      </c>
      <c r="E223" s="209" t="s">
        <v>1</v>
      </c>
      <c r="F223" s="210" t="s">
        <v>385</v>
      </c>
      <c r="G223" s="207"/>
      <c r="H223" s="211">
        <v>73.004999999999995</v>
      </c>
      <c r="I223" s="212"/>
      <c r="J223" s="207"/>
      <c r="K223" s="207"/>
      <c r="L223" s="213"/>
      <c r="M223" s="214"/>
      <c r="N223" s="215"/>
      <c r="O223" s="215"/>
      <c r="P223" s="215"/>
      <c r="Q223" s="215"/>
      <c r="R223" s="215"/>
      <c r="S223" s="215"/>
      <c r="T223" s="216"/>
      <c r="AT223" s="217" t="s">
        <v>177</v>
      </c>
      <c r="AU223" s="217" t="s">
        <v>171</v>
      </c>
      <c r="AV223" s="13" t="s">
        <v>90</v>
      </c>
      <c r="AW223" s="13" t="s">
        <v>36</v>
      </c>
      <c r="AX223" s="13" t="s">
        <v>80</v>
      </c>
      <c r="AY223" s="217" t="s">
        <v>164</v>
      </c>
    </row>
    <row r="224" spans="1:65" s="13" customFormat="1" ht="10.199999999999999">
      <c r="B224" s="206"/>
      <c r="C224" s="207"/>
      <c r="D224" s="208" t="s">
        <v>177</v>
      </c>
      <c r="E224" s="209" t="s">
        <v>1</v>
      </c>
      <c r="F224" s="210" t="s">
        <v>728</v>
      </c>
      <c r="G224" s="207"/>
      <c r="H224" s="211">
        <v>61.121000000000002</v>
      </c>
      <c r="I224" s="212"/>
      <c r="J224" s="207"/>
      <c r="K224" s="207"/>
      <c r="L224" s="213"/>
      <c r="M224" s="214"/>
      <c r="N224" s="215"/>
      <c r="O224" s="215"/>
      <c r="P224" s="215"/>
      <c r="Q224" s="215"/>
      <c r="R224" s="215"/>
      <c r="S224" s="215"/>
      <c r="T224" s="216"/>
      <c r="AT224" s="217" t="s">
        <v>177</v>
      </c>
      <c r="AU224" s="217" t="s">
        <v>171</v>
      </c>
      <c r="AV224" s="13" t="s">
        <v>90</v>
      </c>
      <c r="AW224" s="13" t="s">
        <v>36</v>
      </c>
      <c r="AX224" s="13" t="s">
        <v>80</v>
      </c>
      <c r="AY224" s="217" t="s">
        <v>164</v>
      </c>
    </row>
    <row r="225" spans="1:65" s="14" customFormat="1" ht="10.199999999999999">
      <c r="B225" s="232"/>
      <c r="C225" s="233"/>
      <c r="D225" s="208" t="s">
        <v>177</v>
      </c>
      <c r="E225" s="234" t="s">
        <v>1</v>
      </c>
      <c r="F225" s="235" t="s">
        <v>206</v>
      </c>
      <c r="G225" s="233"/>
      <c r="H225" s="236">
        <v>445.58499999999998</v>
      </c>
      <c r="I225" s="237"/>
      <c r="J225" s="233"/>
      <c r="K225" s="233"/>
      <c r="L225" s="238"/>
      <c r="M225" s="239"/>
      <c r="N225" s="240"/>
      <c r="O225" s="240"/>
      <c r="P225" s="240"/>
      <c r="Q225" s="240"/>
      <c r="R225" s="240"/>
      <c r="S225" s="240"/>
      <c r="T225" s="241"/>
      <c r="AT225" s="242" t="s">
        <v>177</v>
      </c>
      <c r="AU225" s="242" t="s">
        <v>171</v>
      </c>
      <c r="AV225" s="14" t="s">
        <v>171</v>
      </c>
      <c r="AW225" s="14" t="s">
        <v>36</v>
      </c>
      <c r="AX225" s="14" t="s">
        <v>88</v>
      </c>
      <c r="AY225" s="242" t="s">
        <v>164</v>
      </c>
    </row>
    <row r="226" spans="1:65" s="2" customFormat="1" ht="34.799999999999997" customHeight="1">
      <c r="A226" s="36"/>
      <c r="B226" s="37"/>
      <c r="C226" s="193" t="s">
        <v>332</v>
      </c>
      <c r="D226" s="193" t="s">
        <v>166</v>
      </c>
      <c r="E226" s="194" t="s">
        <v>732</v>
      </c>
      <c r="F226" s="195" t="s">
        <v>733</v>
      </c>
      <c r="G226" s="196" t="s">
        <v>169</v>
      </c>
      <c r="H226" s="197">
        <v>298.42899999999997</v>
      </c>
      <c r="I226" s="198"/>
      <c r="J226" s="199">
        <f>ROUND(I226*H226,2)</f>
        <v>0</v>
      </c>
      <c r="K226" s="195" t="s">
        <v>170</v>
      </c>
      <c r="L226" s="41"/>
      <c r="M226" s="200" t="s">
        <v>1</v>
      </c>
      <c r="N226" s="201" t="s">
        <v>45</v>
      </c>
      <c r="O226" s="73"/>
      <c r="P226" s="202">
        <f>O226*H226</f>
        <v>0</v>
      </c>
      <c r="Q226" s="202">
        <v>3.2300000000000002E-2</v>
      </c>
      <c r="R226" s="202">
        <f>Q226*H226</f>
        <v>9.6392567000000007</v>
      </c>
      <c r="S226" s="202">
        <v>0</v>
      </c>
      <c r="T226" s="203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04" t="s">
        <v>171</v>
      </c>
      <c r="AT226" s="204" t="s">
        <v>166</v>
      </c>
      <c r="AU226" s="204" t="s">
        <v>171</v>
      </c>
      <c r="AY226" s="19" t="s">
        <v>164</v>
      </c>
      <c r="BE226" s="205">
        <f>IF(N226="základní",J226,0)</f>
        <v>0</v>
      </c>
      <c r="BF226" s="205">
        <f>IF(N226="snížená",J226,0)</f>
        <v>0</v>
      </c>
      <c r="BG226" s="205">
        <f>IF(N226="zákl. přenesená",J226,0)</f>
        <v>0</v>
      </c>
      <c r="BH226" s="205">
        <f>IF(N226="sníž. přenesená",J226,0)</f>
        <v>0</v>
      </c>
      <c r="BI226" s="205">
        <f>IF(N226="nulová",J226,0)</f>
        <v>0</v>
      </c>
      <c r="BJ226" s="19" t="s">
        <v>88</v>
      </c>
      <c r="BK226" s="205">
        <f>ROUND(I226*H226,2)</f>
        <v>0</v>
      </c>
      <c r="BL226" s="19" t="s">
        <v>171</v>
      </c>
      <c r="BM226" s="204" t="s">
        <v>734</v>
      </c>
    </row>
    <row r="227" spans="1:65" s="13" customFormat="1" ht="10.199999999999999">
      <c r="B227" s="206"/>
      <c r="C227" s="207"/>
      <c r="D227" s="208" t="s">
        <v>177</v>
      </c>
      <c r="E227" s="209" t="s">
        <v>1</v>
      </c>
      <c r="F227" s="210" t="s">
        <v>390</v>
      </c>
      <c r="G227" s="207"/>
      <c r="H227" s="211">
        <v>50.97</v>
      </c>
      <c r="I227" s="212"/>
      <c r="J227" s="207"/>
      <c r="K227" s="207"/>
      <c r="L227" s="213"/>
      <c r="M227" s="214"/>
      <c r="N227" s="215"/>
      <c r="O227" s="215"/>
      <c r="P227" s="215"/>
      <c r="Q227" s="215"/>
      <c r="R227" s="215"/>
      <c r="S227" s="215"/>
      <c r="T227" s="216"/>
      <c r="AT227" s="217" t="s">
        <v>177</v>
      </c>
      <c r="AU227" s="217" t="s">
        <v>171</v>
      </c>
      <c r="AV227" s="13" t="s">
        <v>90</v>
      </c>
      <c r="AW227" s="13" t="s">
        <v>36</v>
      </c>
      <c r="AX227" s="13" t="s">
        <v>80</v>
      </c>
      <c r="AY227" s="217" t="s">
        <v>164</v>
      </c>
    </row>
    <row r="228" spans="1:65" s="13" customFormat="1" ht="20.399999999999999">
      <c r="B228" s="206"/>
      <c r="C228" s="207"/>
      <c r="D228" s="208" t="s">
        <v>177</v>
      </c>
      <c r="E228" s="209" t="s">
        <v>1</v>
      </c>
      <c r="F228" s="210" t="s">
        <v>391</v>
      </c>
      <c r="G228" s="207"/>
      <c r="H228" s="211">
        <v>134.16900000000001</v>
      </c>
      <c r="I228" s="212"/>
      <c r="J228" s="207"/>
      <c r="K228" s="207"/>
      <c r="L228" s="213"/>
      <c r="M228" s="214"/>
      <c r="N228" s="215"/>
      <c r="O228" s="215"/>
      <c r="P228" s="215"/>
      <c r="Q228" s="215"/>
      <c r="R228" s="215"/>
      <c r="S228" s="215"/>
      <c r="T228" s="216"/>
      <c r="AT228" s="217" t="s">
        <v>177</v>
      </c>
      <c r="AU228" s="217" t="s">
        <v>171</v>
      </c>
      <c r="AV228" s="13" t="s">
        <v>90</v>
      </c>
      <c r="AW228" s="13" t="s">
        <v>36</v>
      </c>
      <c r="AX228" s="13" t="s">
        <v>80</v>
      </c>
      <c r="AY228" s="217" t="s">
        <v>164</v>
      </c>
    </row>
    <row r="229" spans="1:65" s="13" customFormat="1" ht="10.199999999999999">
      <c r="B229" s="206"/>
      <c r="C229" s="207"/>
      <c r="D229" s="208" t="s">
        <v>177</v>
      </c>
      <c r="E229" s="209" t="s">
        <v>1</v>
      </c>
      <c r="F229" s="210" t="s">
        <v>735</v>
      </c>
      <c r="G229" s="207"/>
      <c r="H229" s="211">
        <v>113.29</v>
      </c>
      <c r="I229" s="212"/>
      <c r="J229" s="207"/>
      <c r="K229" s="207"/>
      <c r="L229" s="213"/>
      <c r="M229" s="214"/>
      <c r="N229" s="215"/>
      <c r="O229" s="215"/>
      <c r="P229" s="215"/>
      <c r="Q229" s="215"/>
      <c r="R229" s="215"/>
      <c r="S229" s="215"/>
      <c r="T229" s="216"/>
      <c r="AT229" s="217" t="s">
        <v>177</v>
      </c>
      <c r="AU229" s="217" t="s">
        <v>171</v>
      </c>
      <c r="AV229" s="13" t="s">
        <v>90</v>
      </c>
      <c r="AW229" s="13" t="s">
        <v>36</v>
      </c>
      <c r="AX229" s="13" t="s">
        <v>80</v>
      </c>
      <c r="AY229" s="217" t="s">
        <v>164</v>
      </c>
    </row>
    <row r="230" spans="1:65" s="14" customFormat="1" ht="10.199999999999999">
      <c r="B230" s="232"/>
      <c r="C230" s="233"/>
      <c r="D230" s="208" t="s">
        <v>177</v>
      </c>
      <c r="E230" s="234" t="s">
        <v>1</v>
      </c>
      <c r="F230" s="235" t="s">
        <v>206</v>
      </c>
      <c r="G230" s="233"/>
      <c r="H230" s="236">
        <v>298.42900000000003</v>
      </c>
      <c r="I230" s="237"/>
      <c r="J230" s="233"/>
      <c r="K230" s="233"/>
      <c r="L230" s="238"/>
      <c r="M230" s="239"/>
      <c r="N230" s="240"/>
      <c r="O230" s="240"/>
      <c r="P230" s="240"/>
      <c r="Q230" s="240"/>
      <c r="R230" s="240"/>
      <c r="S230" s="240"/>
      <c r="T230" s="241"/>
      <c r="AT230" s="242" t="s">
        <v>177</v>
      </c>
      <c r="AU230" s="242" t="s">
        <v>171</v>
      </c>
      <c r="AV230" s="14" t="s">
        <v>171</v>
      </c>
      <c r="AW230" s="14" t="s">
        <v>36</v>
      </c>
      <c r="AX230" s="14" t="s">
        <v>88</v>
      </c>
      <c r="AY230" s="242" t="s">
        <v>164</v>
      </c>
    </row>
    <row r="231" spans="1:65" s="2" customFormat="1" ht="19.8" customHeight="1">
      <c r="A231" s="36"/>
      <c r="B231" s="37"/>
      <c r="C231" s="193" t="s">
        <v>340</v>
      </c>
      <c r="D231" s="193" t="s">
        <v>166</v>
      </c>
      <c r="E231" s="194" t="s">
        <v>736</v>
      </c>
      <c r="F231" s="195" t="s">
        <v>737</v>
      </c>
      <c r="G231" s="196" t="s">
        <v>169</v>
      </c>
      <c r="H231" s="197">
        <v>974.15499999999997</v>
      </c>
      <c r="I231" s="198"/>
      <c r="J231" s="199">
        <f>ROUND(I231*H231,2)</f>
        <v>0</v>
      </c>
      <c r="K231" s="195" t="s">
        <v>170</v>
      </c>
      <c r="L231" s="41"/>
      <c r="M231" s="200" t="s">
        <v>1</v>
      </c>
      <c r="N231" s="201" t="s">
        <v>45</v>
      </c>
      <c r="O231" s="73"/>
      <c r="P231" s="202">
        <f>O231*H231</f>
        <v>0</v>
      </c>
      <c r="Q231" s="202">
        <v>5.4599999999999996E-3</v>
      </c>
      <c r="R231" s="202">
        <f>Q231*H231</f>
        <v>5.3188862999999991</v>
      </c>
      <c r="S231" s="202">
        <v>0</v>
      </c>
      <c r="T231" s="203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04" t="s">
        <v>171</v>
      </c>
      <c r="AT231" s="204" t="s">
        <v>166</v>
      </c>
      <c r="AU231" s="204" t="s">
        <v>171</v>
      </c>
      <c r="AY231" s="19" t="s">
        <v>164</v>
      </c>
      <c r="BE231" s="205">
        <f>IF(N231="základní",J231,0)</f>
        <v>0</v>
      </c>
      <c r="BF231" s="205">
        <f>IF(N231="snížená",J231,0)</f>
        <v>0</v>
      </c>
      <c r="BG231" s="205">
        <f>IF(N231="zákl. přenesená",J231,0)</f>
        <v>0</v>
      </c>
      <c r="BH231" s="205">
        <f>IF(N231="sníž. přenesená",J231,0)</f>
        <v>0</v>
      </c>
      <c r="BI231" s="205">
        <f>IF(N231="nulová",J231,0)</f>
        <v>0</v>
      </c>
      <c r="BJ231" s="19" t="s">
        <v>88</v>
      </c>
      <c r="BK231" s="205">
        <f>ROUND(I231*H231,2)</f>
        <v>0</v>
      </c>
      <c r="BL231" s="19" t="s">
        <v>171</v>
      </c>
      <c r="BM231" s="204" t="s">
        <v>738</v>
      </c>
    </row>
    <row r="232" spans="1:65" s="13" customFormat="1" ht="10.199999999999999">
      <c r="B232" s="206"/>
      <c r="C232" s="207"/>
      <c r="D232" s="208" t="s">
        <v>177</v>
      </c>
      <c r="E232" s="209" t="s">
        <v>1</v>
      </c>
      <c r="F232" s="210" t="s">
        <v>739</v>
      </c>
      <c r="G232" s="207"/>
      <c r="H232" s="211">
        <v>974.15499999999997</v>
      </c>
      <c r="I232" s="212"/>
      <c r="J232" s="207"/>
      <c r="K232" s="207"/>
      <c r="L232" s="213"/>
      <c r="M232" s="214"/>
      <c r="N232" s="215"/>
      <c r="O232" s="215"/>
      <c r="P232" s="215"/>
      <c r="Q232" s="215"/>
      <c r="R232" s="215"/>
      <c r="S232" s="215"/>
      <c r="T232" s="216"/>
      <c r="AT232" s="217" t="s">
        <v>177</v>
      </c>
      <c r="AU232" s="217" t="s">
        <v>171</v>
      </c>
      <c r="AV232" s="13" t="s">
        <v>90</v>
      </c>
      <c r="AW232" s="13" t="s">
        <v>36</v>
      </c>
      <c r="AX232" s="13" t="s">
        <v>88</v>
      </c>
      <c r="AY232" s="217" t="s">
        <v>164</v>
      </c>
    </row>
    <row r="233" spans="1:65" s="17" customFormat="1" ht="20.85" customHeight="1">
      <c r="B233" s="267"/>
      <c r="C233" s="268"/>
      <c r="D233" s="269" t="s">
        <v>79</v>
      </c>
      <c r="E233" s="269" t="s">
        <v>740</v>
      </c>
      <c r="F233" s="269" t="s">
        <v>741</v>
      </c>
      <c r="G233" s="268"/>
      <c r="H233" s="268"/>
      <c r="I233" s="270"/>
      <c r="J233" s="271">
        <f>BK233</f>
        <v>0</v>
      </c>
      <c r="K233" s="268"/>
      <c r="L233" s="272"/>
      <c r="M233" s="273"/>
      <c r="N233" s="274"/>
      <c r="O233" s="274"/>
      <c r="P233" s="275">
        <f>SUM(P234:P239)</f>
        <v>0</v>
      </c>
      <c r="Q233" s="274"/>
      <c r="R233" s="275">
        <f>SUM(R234:R239)</f>
        <v>0.78600409999999998</v>
      </c>
      <c r="S233" s="274"/>
      <c r="T233" s="276">
        <f>SUM(T234:T239)</f>
        <v>0.24061349999999998</v>
      </c>
      <c r="AR233" s="277" t="s">
        <v>88</v>
      </c>
      <c r="AT233" s="278" t="s">
        <v>79</v>
      </c>
      <c r="AU233" s="278" t="s">
        <v>179</v>
      </c>
      <c r="AY233" s="277" t="s">
        <v>164</v>
      </c>
      <c r="BK233" s="279">
        <f>SUM(BK234:BK239)</f>
        <v>0</v>
      </c>
    </row>
    <row r="234" spans="1:65" s="2" customFormat="1" ht="22.2" customHeight="1">
      <c r="A234" s="36"/>
      <c r="B234" s="37"/>
      <c r="C234" s="193" t="s">
        <v>345</v>
      </c>
      <c r="D234" s="193" t="s">
        <v>166</v>
      </c>
      <c r="E234" s="194" t="s">
        <v>716</v>
      </c>
      <c r="F234" s="195" t="s">
        <v>717</v>
      </c>
      <c r="G234" s="196" t="s">
        <v>169</v>
      </c>
      <c r="H234" s="197">
        <v>1604.09</v>
      </c>
      <c r="I234" s="198"/>
      <c r="J234" s="199">
        <f>ROUND(I234*H234,2)</f>
        <v>0</v>
      </c>
      <c r="K234" s="195" t="s">
        <v>170</v>
      </c>
      <c r="L234" s="41"/>
      <c r="M234" s="200" t="s">
        <v>1</v>
      </c>
      <c r="N234" s="201" t="s">
        <v>45</v>
      </c>
      <c r="O234" s="73"/>
      <c r="P234" s="202">
        <f>O234*H234</f>
        <v>0</v>
      </c>
      <c r="Q234" s="202">
        <v>2.9E-4</v>
      </c>
      <c r="R234" s="202">
        <f>Q234*H234</f>
        <v>0.46518609999999999</v>
      </c>
      <c r="S234" s="202">
        <v>0</v>
      </c>
      <c r="T234" s="203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04" t="s">
        <v>171</v>
      </c>
      <c r="AT234" s="204" t="s">
        <v>166</v>
      </c>
      <c r="AU234" s="204" t="s">
        <v>171</v>
      </c>
      <c r="AY234" s="19" t="s">
        <v>164</v>
      </c>
      <c r="BE234" s="205">
        <f>IF(N234="základní",J234,0)</f>
        <v>0</v>
      </c>
      <c r="BF234" s="205">
        <f>IF(N234="snížená",J234,0)</f>
        <v>0</v>
      </c>
      <c r="BG234" s="205">
        <f>IF(N234="zákl. přenesená",J234,0)</f>
        <v>0</v>
      </c>
      <c r="BH234" s="205">
        <f>IF(N234="sníž. přenesená",J234,0)</f>
        <v>0</v>
      </c>
      <c r="BI234" s="205">
        <f>IF(N234="nulová",J234,0)</f>
        <v>0</v>
      </c>
      <c r="BJ234" s="19" t="s">
        <v>88</v>
      </c>
      <c r="BK234" s="205">
        <f>ROUND(I234*H234,2)</f>
        <v>0</v>
      </c>
      <c r="BL234" s="19" t="s">
        <v>171</v>
      </c>
      <c r="BM234" s="204" t="s">
        <v>742</v>
      </c>
    </row>
    <row r="235" spans="1:65" s="2" customFormat="1" ht="22.2" customHeight="1">
      <c r="A235" s="36"/>
      <c r="B235" s="37"/>
      <c r="C235" s="193" t="s">
        <v>351</v>
      </c>
      <c r="D235" s="193" t="s">
        <v>166</v>
      </c>
      <c r="E235" s="194" t="s">
        <v>719</v>
      </c>
      <c r="F235" s="195" t="s">
        <v>720</v>
      </c>
      <c r="G235" s="196" t="s">
        <v>169</v>
      </c>
      <c r="H235" s="197">
        <v>1604.09</v>
      </c>
      <c r="I235" s="198"/>
      <c r="J235" s="199">
        <f>ROUND(I235*H235,2)</f>
        <v>0</v>
      </c>
      <c r="K235" s="195" t="s">
        <v>170</v>
      </c>
      <c r="L235" s="41"/>
      <c r="M235" s="200" t="s">
        <v>1</v>
      </c>
      <c r="N235" s="201" t="s">
        <v>45</v>
      </c>
      <c r="O235" s="73"/>
      <c r="P235" s="202">
        <f>O235*H235</f>
        <v>0</v>
      </c>
      <c r="Q235" s="202">
        <v>2.0000000000000001E-4</v>
      </c>
      <c r="R235" s="202">
        <f>Q235*H235</f>
        <v>0.32081799999999999</v>
      </c>
      <c r="S235" s="202">
        <v>0</v>
      </c>
      <c r="T235" s="203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04" t="s">
        <v>171</v>
      </c>
      <c r="AT235" s="204" t="s">
        <v>166</v>
      </c>
      <c r="AU235" s="204" t="s">
        <v>171</v>
      </c>
      <c r="AY235" s="19" t="s">
        <v>164</v>
      </c>
      <c r="BE235" s="205">
        <f>IF(N235="základní",J235,0)</f>
        <v>0</v>
      </c>
      <c r="BF235" s="205">
        <f>IF(N235="snížená",J235,0)</f>
        <v>0</v>
      </c>
      <c r="BG235" s="205">
        <f>IF(N235="zákl. přenesená",J235,0)</f>
        <v>0</v>
      </c>
      <c r="BH235" s="205">
        <f>IF(N235="sníž. přenesená",J235,0)</f>
        <v>0</v>
      </c>
      <c r="BI235" s="205">
        <f>IF(N235="nulová",J235,0)</f>
        <v>0</v>
      </c>
      <c r="BJ235" s="19" t="s">
        <v>88</v>
      </c>
      <c r="BK235" s="205">
        <f>ROUND(I235*H235,2)</f>
        <v>0</v>
      </c>
      <c r="BL235" s="19" t="s">
        <v>171</v>
      </c>
      <c r="BM235" s="204" t="s">
        <v>743</v>
      </c>
    </row>
    <row r="236" spans="1:65" s="2" customFormat="1" ht="22.2" customHeight="1">
      <c r="A236" s="36"/>
      <c r="B236" s="37"/>
      <c r="C236" s="193" t="s">
        <v>360</v>
      </c>
      <c r="D236" s="193" t="s">
        <v>166</v>
      </c>
      <c r="E236" s="194" t="s">
        <v>722</v>
      </c>
      <c r="F236" s="195" t="s">
        <v>723</v>
      </c>
      <c r="G236" s="196" t="s">
        <v>169</v>
      </c>
      <c r="H236" s="197">
        <v>1604.09</v>
      </c>
      <c r="I236" s="198"/>
      <c r="J236" s="199">
        <f>ROUND(I236*H236,2)</f>
        <v>0</v>
      </c>
      <c r="K236" s="195" t="s">
        <v>170</v>
      </c>
      <c r="L236" s="41"/>
      <c r="M236" s="200" t="s">
        <v>1</v>
      </c>
      <c r="N236" s="201" t="s">
        <v>45</v>
      </c>
      <c r="O236" s="73"/>
      <c r="P236" s="202">
        <f>O236*H236</f>
        <v>0</v>
      </c>
      <c r="Q236" s="202">
        <v>0</v>
      </c>
      <c r="R236" s="202">
        <f>Q236*H236</f>
        <v>0</v>
      </c>
      <c r="S236" s="202">
        <v>1.4999999999999999E-4</v>
      </c>
      <c r="T236" s="203">
        <f>S236*H236</f>
        <v>0.24061349999999998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04" t="s">
        <v>171</v>
      </c>
      <c r="AT236" s="204" t="s">
        <v>166</v>
      </c>
      <c r="AU236" s="204" t="s">
        <v>171</v>
      </c>
      <c r="AY236" s="19" t="s">
        <v>164</v>
      </c>
      <c r="BE236" s="205">
        <f>IF(N236="základní",J236,0)</f>
        <v>0</v>
      </c>
      <c r="BF236" s="205">
        <f>IF(N236="snížená",J236,0)</f>
        <v>0</v>
      </c>
      <c r="BG236" s="205">
        <f>IF(N236="zákl. přenesená",J236,0)</f>
        <v>0</v>
      </c>
      <c r="BH236" s="205">
        <f>IF(N236="sníž. přenesená",J236,0)</f>
        <v>0</v>
      </c>
      <c r="BI236" s="205">
        <f>IF(N236="nulová",J236,0)</f>
        <v>0</v>
      </c>
      <c r="BJ236" s="19" t="s">
        <v>88</v>
      </c>
      <c r="BK236" s="205">
        <f>ROUND(I236*H236,2)</f>
        <v>0</v>
      </c>
      <c r="BL236" s="19" t="s">
        <v>171</v>
      </c>
      <c r="BM236" s="204" t="s">
        <v>744</v>
      </c>
    </row>
    <row r="237" spans="1:65" s="13" customFormat="1" ht="10.199999999999999">
      <c r="B237" s="206"/>
      <c r="C237" s="207"/>
      <c r="D237" s="208" t="s">
        <v>177</v>
      </c>
      <c r="E237" s="209" t="s">
        <v>1</v>
      </c>
      <c r="F237" s="210" t="s">
        <v>745</v>
      </c>
      <c r="G237" s="207"/>
      <c r="H237" s="211">
        <v>777.99</v>
      </c>
      <c r="I237" s="212"/>
      <c r="J237" s="207"/>
      <c r="K237" s="207"/>
      <c r="L237" s="213"/>
      <c r="M237" s="214"/>
      <c r="N237" s="215"/>
      <c r="O237" s="215"/>
      <c r="P237" s="215"/>
      <c r="Q237" s="215"/>
      <c r="R237" s="215"/>
      <c r="S237" s="215"/>
      <c r="T237" s="216"/>
      <c r="AT237" s="217" t="s">
        <v>177</v>
      </c>
      <c r="AU237" s="217" t="s">
        <v>171</v>
      </c>
      <c r="AV237" s="13" t="s">
        <v>90</v>
      </c>
      <c r="AW237" s="13" t="s">
        <v>36</v>
      </c>
      <c r="AX237" s="13" t="s">
        <v>80</v>
      </c>
      <c r="AY237" s="217" t="s">
        <v>164</v>
      </c>
    </row>
    <row r="238" spans="1:65" s="13" customFormat="1" ht="10.199999999999999">
      <c r="B238" s="206"/>
      <c r="C238" s="207"/>
      <c r="D238" s="208" t="s">
        <v>177</v>
      </c>
      <c r="E238" s="209" t="s">
        <v>1</v>
      </c>
      <c r="F238" s="210" t="s">
        <v>746</v>
      </c>
      <c r="G238" s="207"/>
      <c r="H238" s="211">
        <v>826.1</v>
      </c>
      <c r="I238" s="212"/>
      <c r="J238" s="207"/>
      <c r="K238" s="207"/>
      <c r="L238" s="213"/>
      <c r="M238" s="214"/>
      <c r="N238" s="215"/>
      <c r="O238" s="215"/>
      <c r="P238" s="215"/>
      <c r="Q238" s="215"/>
      <c r="R238" s="215"/>
      <c r="S238" s="215"/>
      <c r="T238" s="216"/>
      <c r="AT238" s="217" t="s">
        <v>177</v>
      </c>
      <c r="AU238" s="217" t="s">
        <v>171</v>
      </c>
      <c r="AV238" s="13" t="s">
        <v>90</v>
      </c>
      <c r="AW238" s="13" t="s">
        <v>36</v>
      </c>
      <c r="AX238" s="13" t="s">
        <v>80</v>
      </c>
      <c r="AY238" s="217" t="s">
        <v>164</v>
      </c>
    </row>
    <row r="239" spans="1:65" s="14" customFormat="1" ht="10.199999999999999">
      <c r="B239" s="232"/>
      <c r="C239" s="233"/>
      <c r="D239" s="208" t="s">
        <v>177</v>
      </c>
      <c r="E239" s="234" t="s">
        <v>1</v>
      </c>
      <c r="F239" s="235" t="s">
        <v>206</v>
      </c>
      <c r="G239" s="233"/>
      <c r="H239" s="236">
        <v>1604.0900000000001</v>
      </c>
      <c r="I239" s="237"/>
      <c r="J239" s="233"/>
      <c r="K239" s="233"/>
      <c r="L239" s="238"/>
      <c r="M239" s="239"/>
      <c r="N239" s="240"/>
      <c r="O239" s="240"/>
      <c r="P239" s="240"/>
      <c r="Q239" s="240"/>
      <c r="R239" s="240"/>
      <c r="S239" s="240"/>
      <c r="T239" s="241"/>
      <c r="AT239" s="242" t="s">
        <v>177</v>
      </c>
      <c r="AU239" s="242" t="s">
        <v>171</v>
      </c>
      <c r="AV239" s="14" t="s">
        <v>171</v>
      </c>
      <c r="AW239" s="14" t="s">
        <v>36</v>
      </c>
      <c r="AX239" s="14" t="s">
        <v>88</v>
      </c>
      <c r="AY239" s="242" t="s">
        <v>164</v>
      </c>
    </row>
    <row r="240" spans="1:65" s="17" customFormat="1" ht="20.85" customHeight="1">
      <c r="B240" s="267"/>
      <c r="C240" s="268"/>
      <c r="D240" s="269" t="s">
        <v>79</v>
      </c>
      <c r="E240" s="269" t="s">
        <v>747</v>
      </c>
      <c r="F240" s="269" t="s">
        <v>748</v>
      </c>
      <c r="G240" s="268"/>
      <c r="H240" s="268"/>
      <c r="I240" s="270"/>
      <c r="J240" s="271">
        <f>BK240</f>
        <v>0</v>
      </c>
      <c r="K240" s="268"/>
      <c r="L240" s="272"/>
      <c r="M240" s="273"/>
      <c r="N240" s="274"/>
      <c r="O240" s="274"/>
      <c r="P240" s="275">
        <f>SUM(P241:P247)</f>
        <v>0</v>
      </c>
      <c r="Q240" s="274"/>
      <c r="R240" s="275">
        <f>SUM(R241:R247)</f>
        <v>8.4088691999999998</v>
      </c>
      <c r="S240" s="274"/>
      <c r="T240" s="276">
        <f>SUM(T241:T247)</f>
        <v>0</v>
      </c>
      <c r="AR240" s="277" t="s">
        <v>88</v>
      </c>
      <c r="AT240" s="278" t="s">
        <v>79</v>
      </c>
      <c r="AU240" s="278" t="s">
        <v>179</v>
      </c>
      <c r="AY240" s="277" t="s">
        <v>164</v>
      </c>
      <c r="BK240" s="279">
        <f>SUM(BK241:BK247)</f>
        <v>0</v>
      </c>
    </row>
    <row r="241" spans="1:65" s="2" customFormat="1" ht="22.2" customHeight="1">
      <c r="A241" s="36"/>
      <c r="B241" s="37"/>
      <c r="C241" s="193" t="s">
        <v>366</v>
      </c>
      <c r="D241" s="193" t="s">
        <v>166</v>
      </c>
      <c r="E241" s="194" t="s">
        <v>749</v>
      </c>
      <c r="F241" s="195" t="s">
        <v>750</v>
      </c>
      <c r="G241" s="196" t="s">
        <v>169</v>
      </c>
      <c r="H241" s="197">
        <v>129.173</v>
      </c>
      <c r="I241" s="198"/>
      <c r="J241" s="199">
        <f>ROUND(I241*H241,2)</f>
        <v>0</v>
      </c>
      <c r="K241" s="195" t="s">
        <v>170</v>
      </c>
      <c r="L241" s="41"/>
      <c r="M241" s="200" t="s">
        <v>1</v>
      </c>
      <c r="N241" s="201" t="s">
        <v>45</v>
      </c>
      <c r="O241" s="73"/>
      <c r="P241" s="202">
        <f>O241*H241</f>
        <v>0</v>
      </c>
      <c r="Q241" s="202">
        <v>3.3E-3</v>
      </c>
      <c r="R241" s="202">
        <f>Q241*H241</f>
        <v>0.42627090000000001</v>
      </c>
      <c r="S241" s="202">
        <v>0</v>
      </c>
      <c r="T241" s="203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04" t="s">
        <v>171</v>
      </c>
      <c r="AT241" s="204" t="s">
        <v>166</v>
      </c>
      <c r="AU241" s="204" t="s">
        <v>171</v>
      </c>
      <c r="AY241" s="19" t="s">
        <v>164</v>
      </c>
      <c r="BE241" s="205">
        <f>IF(N241="základní",J241,0)</f>
        <v>0</v>
      </c>
      <c r="BF241" s="205">
        <f>IF(N241="snížená",J241,0)</f>
        <v>0</v>
      </c>
      <c r="BG241" s="205">
        <f>IF(N241="zákl. přenesená",J241,0)</f>
        <v>0</v>
      </c>
      <c r="BH241" s="205">
        <f>IF(N241="sníž. přenesená",J241,0)</f>
        <v>0</v>
      </c>
      <c r="BI241" s="205">
        <f>IF(N241="nulová",J241,0)</f>
        <v>0</v>
      </c>
      <c r="BJ241" s="19" t="s">
        <v>88</v>
      </c>
      <c r="BK241" s="205">
        <f>ROUND(I241*H241,2)</f>
        <v>0</v>
      </c>
      <c r="BL241" s="19" t="s">
        <v>171</v>
      </c>
      <c r="BM241" s="204" t="s">
        <v>751</v>
      </c>
    </row>
    <row r="242" spans="1:65" s="2" customFormat="1" ht="45" customHeight="1">
      <c r="A242" s="36"/>
      <c r="B242" s="37"/>
      <c r="C242" s="193" t="s">
        <v>372</v>
      </c>
      <c r="D242" s="193" t="s">
        <v>166</v>
      </c>
      <c r="E242" s="194" t="s">
        <v>752</v>
      </c>
      <c r="F242" s="195" t="s">
        <v>753</v>
      </c>
      <c r="G242" s="196" t="s">
        <v>169</v>
      </c>
      <c r="H242" s="197">
        <v>113.29</v>
      </c>
      <c r="I242" s="198"/>
      <c r="J242" s="199">
        <f>ROUND(I242*H242,2)</f>
        <v>0</v>
      </c>
      <c r="K242" s="195" t="s">
        <v>170</v>
      </c>
      <c r="L242" s="41"/>
      <c r="M242" s="200" t="s">
        <v>1</v>
      </c>
      <c r="N242" s="201" t="s">
        <v>45</v>
      </c>
      <c r="O242" s="73"/>
      <c r="P242" s="202">
        <f>O242*H242</f>
        <v>0</v>
      </c>
      <c r="Q242" s="202">
        <v>1.1599999999999999E-2</v>
      </c>
      <c r="R242" s="202">
        <f>Q242*H242</f>
        <v>1.3141639999999999</v>
      </c>
      <c r="S242" s="202">
        <v>0</v>
      </c>
      <c r="T242" s="203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04" t="s">
        <v>171</v>
      </c>
      <c r="AT242" s="204" t="s">
        <v>166</v>
      </c>
      <c r="AU242" s="204" t="s">
        <v>171</v>
      </c>
      <c r="AY242" s="19" t="s">
        <v>164</v>
      </c>
      <c r="BE242" s="205">
        <f>IF(N242="základní",J242,0)</f>
        <v>0</v>
      </c>
      <c r="BF242" s="205">
        <f>IF(N242="snížená",J242,0)</f>
        <v>0</v>
      </c>
      <c r="BG242" s="205">
        <f>IF(N242="zákl. přenesená",J242,0)</f>
        <v>0</v>
      </c>
      <c r="BH242" s="205">
        <f>IF(N242="sníž. přenesená",J242,0)</f>
        <v>0</v>
      </c>
      <c r="BI242" s="205">
        <f>IF(N242="nulová",J242,0)</f>
        <v>0</v>
      </c>
      <c r="BJ242" s="19" t="s">
        <v>88</v>
      </c>
      <c r="BK242" s="205">
        <f>ROUND(I242*H242,2)</f>
        <v>0</v>
      </c>
      <c r="BL242" s="19" t="s">
        <v>171</v>
      </c>
      <c r="BM242" s="204" t="s">
        <v>754</v>
      </c>
    </row>
    <row r="243" spans="1:65" s="2" customFormat="1" ht="22.2" customHeight="1">
      <c r="A243" s="36"/>
      <c r="B243" s="37"/>
      <c r="C243" s="218" t="s">
        <v>379</v>
      </c>
      <c r="D243" s="218" t="s">
        <v>190</v>
      </c>
      <c r="E243" s="219" t="s">
        <v>755</v>
      </c>
      <c r="F243" s="220" t="s">
        <v>756</v>
      </c>
      <c r="G243" s="221" t="s">
        <v>169</v>
      </c>
      <c r="H243" s="222">
        <v>124.619</v>
      </c>
      <c r="I243" s="223"/>
      <c r="J243" s="224">
        <f>ROUND(I243*H243,2)</f>
        <v>0</v>
      </c>
      <c r="K243" s="220" t="s">
        <v>170</v>
      </c>
      <c r="L243" s="225"/>
      <c r="M243" s="226" t="s">
        <v>1</v>
      </c>
      <c r="N243" s="227" t="s">
        <v>45</v>
      </c>
      <c r="O243" s="73"/>
      <c r="P243" s="202">
        <f>O243*H243</f>
        <v>0</v>
      </c>
      <c r="Q243" s="202">
        <v>1.35E-2</v>
      </c>
      <c r="R243" s="202">
        <f>Q243*H243</f>
        <v>1.6823565</v>
      </c>
      <c r="S243" s="202">
        <v>0</v>
      </c>
      <c r="T243" s="203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04" t="s">
        <v>193</v>
      </c>
      <c r="AT243" s="204" t="s">
        <v>190</v>
      </c>
      <c r="AU243" s="204" t="s">
        <v>171</v>
      </c>
      <c r="AY243" s="19" t="s">
        <v>164</v>
      </c>
      <c r="BE243" s="205">
        <f>IF(N243="základní",J243,0)</f>
        <v>0</v>
      </c>
      <c r="BF243" s="205">
        <f>IF(N243="snížená",J243,0)</f>
        <v>0</v>
      </c>
      <c r="BG243" s="205">
        <f>IF(N243="zákl. přenesená",J243,0)</f>
        <v>0</v>
      </c>
      <c r="BH243" s="205">
        <f>IF(N243="sníž. přenesená",J243,0)</f>
        <v>0</v>
      </c>
      <c r="BI243" s="205">
        <f>IF(N243="nulová",J243,0)</f>
        <v>0</v>
      </c>
      <c r="BJ243" s="19" t="s">
        <v>88</v>
      </c>
      <c r="BK243" s="205">
        <f>ROUND(I243*H243,2)</f>
        <v>0</v>
      </c>
      <c r="BL243" s="19" t="s">
        <v>171</v>
      </c>
      <c r="BM243" s="204" t="s">
        <v>757</v>
      </c>
    </row>
    <row r="244" spans="1:65" s="13" customFormat="1" ht="10.199999999999999">
      <c r="B244" s="206"/>
      <c r="C244" s="207"/>
      <c r="D244" s="208" t="s">
        <v>177</v>
      </c>
      <c r="E244" s="207"/>
      <c r="F244" s="210" t="s">
        <v>758</v>
      </c>
      <c r="G244" s="207"/>
      <c r="H244" s="211">
        <v>124.619</v>
      </c>
      <c r="I244" s="212"/>
      <c r="J244" s="207"/>
      <c r="K244" s="207"/>
      <c r="L244" s="213"/>
      <c r="M244" s="214"/>
      <c r="N244" s="215"/>
      <c r="O244" s="215"/>
      <c r="P244" s="215"/>
      <c r="Q244" s="215"/>
      <c r="R244" s="215"/>
      <c r="S244" s="215"/>
      <c r="T244" s="216"/>
      <c r="AT244" s="217" t="s">
        <v>177</v>
      </c>
      <c r="AU244" s="217" t="s">
        <v>171</v>
      </c>
      <c r="AV244" s="13" t="s">
        <v>90</v>
      </c>
      <c r="AW244" s="13" t="s">
        <v>4</v>
      </c>
      <c r="AX244" s="13" t="s">
        <v>88</v>
      </c>
      <c r="AY244" s="217" t="s">
        <v>164</v>
      </c>
    </row>
    <row r="245" spans="1:65" s="2" customFormat="1" ht="34.799999999999997" customHeight="1">
      <c r="A245" s="36"/>
      <c r="B245" s="37"/>
      <c r="C245" s="193" t="s">
        <v>386</v>
      </c>
      <c r="D245" s="193" t="s">
        <v>166</v>
      </c>
      <c r="E245" s="194" t="s">
        <v>732</v>
      </c>
      <c r="F245" s="195" t="s">
        <v>733</v>
      </c>
      <c r="G245" s="196" t="s">
        <v>169</v>
      </c>
      <c r="H245" s="197">
        <v>129.173</v>
      </c>
      <c r="I245" s="198"/>
      <c r="J245" s="199">
        <f>ROUND(I245*H245,2)</f>
        <v>0</v>
      </c>
      <c r="K245" s="195" t="s">
        <v>170</v>
      </c>
      <c r="L245" s="41"/>
      <c r="M245" s="200" t="s">
        <v>1</v>
      </c>
      <c r="N245" s="201" t="s">
        <v>45</v>
      </c>
      <c r="O245" s="73"/>
      <c r="P245" s="202">
        <f>O245*H245</f>
        <v>0</v>
      </c>
      <c r="Q245" s="202">
        <v>3.2300000000000002E-2</v>
      </c>
      <c r="R245" s="202">
        <f>Q245*H245</f>
        <v>4.1722879000000006</v>
      </c>
      <c r="S245" s="202">
        <v>0</v>
      </c>
      <c r="T245" s="203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204" t="s">
        <v>171</v>
      </c>
      <c r="AT245" s="204" t="s">
        <v>166</v>
      </c>
      <c r="AU245" s="204" t="s">
        <v>171</v>
      </c>
      <c r="AY245" s="19" t="s">
        <v>164</v>
      </c>
      <c r="BE245" s="205">
        <f>IF(N245="základní",J245,0)</f>
        <v>0</v>
      </c>
      <c r="BF245" s="205">
        <f>IF(N245="snížená",J245,0)</f>
        <v>0</v>
      </c>
      <c r="BG245" s="205">
        <f>IF(N245="zákl. přenesená",J245,0)</f>
        <v>0</v>
      </c>
      <c r="BH245" s="205">
        <f>IF(N245="sníž. přenesená",J245,0)</f>
        <v>0</v>
      </c>
      <c r="BI245" s="205">
        <f>IF(N245="nulová",J245,0)</f>
        <v>0</v>
      </c>
      <c r="BJ245" s="19" t="s">
        <v>88</v>
      </c>
      <c r="BK245" s="205">
        <f>ROUND(I245*H245,2)</f>
        <v>0</v>
      </c>
      <c r="BL245" s="19" t="s">
        <v>171</v>
      </c>
      <c r="BM245" s="204" t="s">
        <v>759</v>
      </c>
    </row>
    <row r="246" spans="1:65" s="13" customFormat="1" ht="10.199999999999999">
      <c r="B246" s="206"/>
      <c r="C246" s="207"/>
      <c r="D246" s="208" t="s">
        <v>177</v>
      </c>
      <c r="E246" s="209" t="s">
        <v>1</v>
      </c>
      <c r="F246" s="210" t="s">
        <v>760</v>
      </c>
      <c r="G246" s="207"/>
      <c r="H246" s="211">
        <v>129.173</v>
      </c>
      <c r="I246" s="212"/>
      <c r="J246" s="207"/>
      <c r="K246" s="207"/>
      <c r="L246" s="213"/>
      <c r="M246" s="214"/>
      <c r="N246" s="215"/>
      <c r="O246" s="215"/>
      <c r="P246" s="215"/>
      <c r="Q246" s="215"/>
      <c r="R246" s="215"/>
      <c r="S246" s="215"/>
      <c r="T246" s="216"/>
      <c r="AT246" s="217" t="s">
        <v>177</v>
      </c>
      <c r="AU246" s="217" t="s">
        <v>171</v>
      </c>
      <c r="AV246" s="13" t="s">
        <v>90</v>
      </c>
      <c r="AW246" s="13" t="s">
        <v>36</v>
      </c>
      <c r="AX246" s="13" t="s">
        <v>88</v>
      </c>
      <c r="AY246" s="217" t="s">
        <v>164</v>
      </c>
    </row>
    <row r="247" spans="1:65" s="2" customFormat="1" ht="22.2" customHeight="1">
      <c r="A247" s="36"/>
      <c r="B247" s="37"/>
      <c r="C247" s="193" t="s">
        <v>392</v>
      </c>
      <c r="D247" s="193" t="s">
        <v>166</v>
      </c>
      <c r="E247" s="194" t="s">
        <v>761</v>
      </c>
      <c r="F247" s="195" t="s">
        <v>762</v>
      </c>
      <c r="G247" s="196" t="s">
        <v>169</v>
      </c>
      <c r="H247" s="197">
        <v>129.173</v>
      </c>
      <c r="I247" s="198"/>
      <c r="J247" s="199">
        <f>ROUND(I247*H247,2)</f>
        <v>0</v>
      </c>
      <c r="K247" s="195" t="s">
        <v>170</v>
      </c>
      <c r="L247" s="41"/>
      <c r="M247" s="200" t="s">
        <v>1</v>
      </c>
      <c r="N247" s="201" t="s">
        <v>45</v>
      </c>
      <c r="O247" s="73"/>
      <c r="P247" s="202">
        <f>O247*H247</f>
        <v>0</v>
      </c>
      <c r="Q247" s="202">
        <v>6.3E-3</v>
      </c>
      <c r="R247" s="202">
        <f>Q247*H247</f>
        <v>0.81378990000000007</v>
      </c>
      <c r="S247" s="202">
        <v>0</v>
      </c>
      <c r="T247" s="203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04" t="s">
        <v>171</v>
      </c>
      <c r="AT247" s="204" t="s">
        <v>166</v>
      </c>
      <c r="AU247" s="204" t="s">
        <v>171</v>
      </c>
      <c r="AY247" s="19" t="s">
        <v>164</v>
      </c>
      <c r="BE247" s="205">
        <f>IF(N247="základní",J247,0)</f>
        <v>0</v>
      </c>
      <c r="BF247" s="205">
        <f>IF(N247="snížená",J247,0)</f>
        <v>0</v>
      </c>
      <c r="BG247" s="205">
        <f>IF(N247="zákl. přenesená",J247,0)</f>
        <v>0</v>
      </c>
      <c r="BH247" s="205">
        <f>IF(N247="sníž. přenesená",J247,0)</f>
        <v>0</v>
      </c>
      <c r="BI247" s="205">
        <f>IF(N247="nulová",J247,0)</f>
        <v>0</v>
      </c>
      <c r="BJ247" s="19" t="s">
        <v>88</v>
      </c>
      <c r="BK247" s="205">
        <f>ROUND(I247*H247,2)</f>
        <v>0</v>
      </c>
      <c r="BL247" s="19" t="s">
        <v>171</v>
      </c>
      <c r="BM247" s="204" t="s">
        <v>763</v>
      </c>
    </row>
    <row r="248" spans="1:65" s="12" customFormat="1" ht="20.85" customHeight="1">
      <c r="B248" s="177"/>
      <c r="C248" s="178"/>
      <c r="D248" s="179" t="s">
        <v>79</v>
      </c>
      <c r="E248" s="191" t="s">
        <v>764</v>
      </c>
      <c r="F248" s="191" t="s">
        <v>765</v>
      </c>
      <c r="G248" s="178"/>
      <c r="H248" s="178"/>
      <c r="I248" s="181"/>
      <c r="J248" s="192">
        <f>BK248</f>
        <v>0</v>
      </c>
      <c r="K248" s="178"/>
      <c r="L248" s="183"/>
      <c r="M248" s="184"/>
      <c r="N248" s="185"/>
      <c r="O248" s="185"/>
      <c r="P248" s="186">
        <f>P249+P270+P285+P320</f>
        <v>0</v>
      </c>
      <c r="Q248" s="185"/>
      <c r="R248" s="186">
        <f>R249+R270+R285+R320</f>
        <v>51.159225079999999</v>
      </c>
      <c r="S248" s="185"/>
      <c r="T248" s="187">
        <f>T249+T270+T285+T320</f>
        <v>0.33698489999999998</v>
      </c>
      <c r="AR248" s="188" t="s">
        <v>88</v>
      </c>
      <c r="AT248" s="189" t="s">
        <v>79</v>
      </c>
      <c r="AU248" s="189" t="s">
        <v>90</v>
      </c>
      <c r="AY248" s="188" t="s">
        <v>164</v>
      </c>
      <c r="BK248" s="190">
        <f>BK249+BK270+BK285+BK320</f>
        <v>0</v>
      </c>
    </row>
    <row r="249" spans="1:65" s="17" customFormat="1" ht="20.85" customHeight="1">
      <c r="B249" s="267"/>
      <c r="C249" s="268"/>
      <c r="D249" s="269" t="s">
        <v>79</v>
      </c>
      <c r="E249" s="269" t="s">
        <v>766</v>
      </c>
      <c r="F249" s="269" t="s">
        <v>767</v>
      </c>
      <c r="G249" s="268"/>
      <c r="H249" s="268"/>
      <c r="I249" s="270"/>
      <c r="J249" s="271">
        <f>BK249</f>
        <v>0</v>
      </c>
      <c r="K249" s="268"/>
      <c r="L249" s="272"/>
      <c r="M249" s="273"/>
      <c r="N249" s="274"/>
      <c r="O249" s="274"/>
      <c r="P249" s="275">
        <f>SUM(P250:P269)</f>
        <v>0</v>
      </c>
      <c r="Q249" s="274"/>
      <c r="R249" s="275">
        <f>SUM(R250:R269)</f>
        <v>7.381716599999999</v>
      </c>
      <c r="S249" s="274"/>
      <c r="T249" s="276">
        <f>SUM(T250:T269)</f>
        <v>4.2229499999999989E-2</v>
      </c>
      <c r="AR249" s="277" t="s">
        <v>88</v>
      </c>
      <c r="AT249" s="278" t="s">
        <v>79</v>
      </c>
      <c r="AU249" s="278" t="s">
        <v>179</v>
      </c>
      <c r="AY249" s="277" t="s">
        <v>164</v>
      </c>
      <c r="BK249" s="279">
        <f>SUM(BK250:BK269)</f>
        <v>0</v>
      </c>
    </row>
    <row r="250" spans="1:65" s="2" customFormat="1" ht="22.2" customHeight="1">
      <c r="A250" s="36"/>
      <c r="B250" s="37"/>
      <c r="C250" s="193" t="s">
        <v>398</v>
      </c>
      <c r="D250" s="193" t="s">
        <v>166</v>
      </c>
      <c r="E250" s="194" t="s">
        <v>716</v>
      </c>
      <c r="F250" s="195" t="s">
        <v>717</v>
      </c>
      <c r="G250" s="196" t="s">
        <v>169</v>
      </c>
      <c r="H250" s="197">
        <v>281.52999999999997</v>
      </c>
      <c r="I250" s="198"/>
      <c r="J250" s="199">
        <f>ROUND(I250*H250,2)</f>
        <v>0</v>
      </c>
      <c r="K250" s="195" t="s">
        <v>170</v>
      </c>
      <c r="L250" s="41"/>
      <c r="M250" s="200" t="s">
        <v>1</v>
      </c>
      <c r="N250" s="201" t="s">
        <v>45</v>
      </c>
      <c r="O250" s="73"/>
      <c r="P250" s="202">
        <f>O250*H250</f>
        <v>0</v>
      </c>
      <c r="Q250" s="202">
        <v>2.9E-4</v>
      </c>
      <c r="R250" s="202">
        <f>Q250*H250</f>
        <v>8.1643699999999986E-2</v>
      </c>
      <c r="S250" s="202">
        <v>0</v>
      </c>
      <c r="T250" s="203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04" t="s">
        <v>270</v>
      </c>
      <c r="AT250" s="204" t="s">
        <v>166</v>
      </c>
      <c r="AU250" s="204" t="s">
        <v>171</v>
      </c>
      <c r="AY250" s="19" t="s">
        <v>164</v>
      </c>
      <c r="BE250" s="205">
        <f>IF(N250="základní",J250,0)</f>
        <v>0</v>
      </c>
      <c r="BF250" s="205">
        <f>IF(N250="snížená",J250,0)</f>
        <v>0</v>
      </c>
      <c r="BG250" s="205">
        <f>IF(N250="zákl. přenesená",J250,0)</f>
        <v>0</v>
      </c>
      <c r="BH250" s="205">
        <f>IF(N250="sníž. přenesená",J250,0)</f>
        <v>0</v>
      </c>
      <c r="BI250" s="205">
        <f>IF(N250="nulová",J250,0)</f>
        <v>0</v>
      </c>
      <c r="BJ250" s="19" t="s">
        <v>88</v>
      </c>
      <c r="BK250" s="205">
        <f>ROUND(I250*H250,2)</f>
        <v>0</v>
      </c>
      <c r="BL250" s="19" t="s">
        <v>270</v>
      </c>
      <c r="BM250" s="204" t="s">
        <v>768</v>
      </c>
    </row>
    <row r="251" spans="1:65" s="2" customFormat="1" ht="22.2" customHeight="1">
      <c r="A251" s="36"/>
      <c r="B251" s="37"/>
      <c r="C251" s="193" t="s">
        <v>407</v>
      </c>
      <c r="D251" s="193" t="s">
        <v>166</v>
      </c>
      <c r="E251" s="194" t="s">
        <v>719</v>
      </c>
      <c r="F251" s="195" t="s">
        <v>720</v>
      </c>
      <c r="G251" s="196" t="s">
        <v>169</v>
      </c>
      <c r="H251" s="197">
        <v>281.52999999999997</v>
      </c>
      <c r="I251" s="198"/>
      <c r="J251" s="199">
        <f>ROUND(I251*H251,2)</f>
        <v>0</v>
      </c>
      <c r="K251" s="195" t="s">
        <v>170</v>
      </c>
      <c r="L251" s="41"/>
      <c r="M251" s="200" t="s">
        <v>1</v>
      </c>
      <c r="N251" s="201" t="s">
        <v>45</v>
      </c>
      <c r="O251" s="73"/>
      <c r="P251" s="202">
        <f>O251*H251</f>
        <v>0</v>
      </c>
      <c r="Q251" s="202">
        <v>2.0000000000000001E-4</v>
      </c>
      <c r="R251" s="202">
        <f>Q251*H251</f>
        <v>5.6305999999999995E-2</v>
      </c>
      <c r="S251" s="202">
        <v>0</v>
      </c>
      <c r="T251" s="203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204" t="s">
        <v>270</v>
      </c>
      <c r="AT251" s="204" t="s">
        <v>166</v>
      </c>
      <c r="AU251" s="204" t="s">
        <v>171</v>
      </c>
      <c r="AY251" s="19" t="s">
        <v>164</v>
      </c>
      <c r="BE251" s="205">
        <f>IF(N251="základní",J251,0)</f>
        <v>0</v>
      </c>
      <c r="BF251" s="205">
        <f>IF(N251="snížená",J251,0)</f>
        <v>0</v>
      </c>
      <c r="BG251" s="205">
        <f>IF(N251="zákl. přenesená",J251,0)</f>
        <v>0</v>
      </c>
      <c r="BH251" s="205">
        <f>IF(N251="sníž. přenesená",J251,0)</f>
        <v>0</v>
      </c>
      <c r="BI251" s="205">
        <f>IF(N251="nulová",J251,0)</f>
        <v>0</v>
      </c>
      <c r="BJ251" s="19" t="s">
        <v>88</v>
      </c>
      <c r="BK251" s="205">
        <f>ROUND(I251*H251,2)</f>
        <v>0</v>
      </c>
      <c r="BL251" s="19" t="s">
        <v>270</v>
      </c>
      <c r="BM251" s="204" t="s">
        <v>769</v>
      </c>
    </row>
    <row r="252" spans="1:65" s="2" customFormat="1" ht="22.2" customHeight="1">
      <c r="A252" s="36"/>
      <c r="B252" s="37"/>
      <c r="C252" s="193" t="s">
        <v>417</v>
      </c>
      <c r="D252" s="193" t="s">
        <v>166</v>
      </c>
      <c r="E252" s="194" t="s">
        <v>722</v>
      </c>
      <c r="F252" s="195" t="s">
        <v>723</v>
      </c>
      <c r="G252" s="196" t="s">
        <v>169</v>
      </c>
      <c r="H252" s="197">
        <v>281.52999999999997</v>
      </c>
      <c r="I252" s="198"/>
      <c r="J252" s="199">
        <f>ROUND(I252*H252,2)</f>
        <v>0</v>
      </c>
      <c r="K252" s="195" t="s">
        <v>170</v>
      </c>
      <c r="L252" s="41"/>
      <c r="M252" s="200" t="s">
        <v>1</v>
      </c>
      <c r="N252" s="201" t="s">
        <v>45</v>
      </c>
      <c r="O252" s="73"/>
      <c r="P252" s="202">
        <f>O252*H252</f>
        <v>0</v>
      </c>
      <c r="Q252" s="202">
        <v>0</v>
      </c>
      <c r="R252" s="202">
        <f>Q252*H252</f>
        <v>0</v>
      </c>
      <c r="S252" s="202">
        <v>1.4999999999999999E-4</v>
      </c>
      <c r="T252" s="203">
        <f>S252*H252</f>
        <v>4.2229499999999989E-2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204" t="s">
        <v>270</v>
      </c>
      <c r="AT252" s="204" t="s">
        <v>166</v>
      </c>
      <c r="AU252" s="204" t="s">
        <v>171</v>
      </c>
      <c r="AY252" s="19" t="s">
        <v>164</v>
      </c>
      <c r="BE252" s="205">
        <f>IF(N252="základní",J252,0)</f>
        <v>0</v>
      </c>
      <c r="BF252" s="205">
        <f>IF(N252="snížená",J252,0)</f>
        <v>0</v>
      </c>
      <c r="BG252" s="205">
        <f>IF(N252="zákl. přenesená",J252,0)</f>
        <v>0</v>
      </c>
      <c r="BH252" s="205">
        <f>IF(N252="sníž. přenesená",J252,0)</f>
        <v>0</v>
      </c>
      <c r="BI252" s="205">
        <f>IF(N252="nulová",J252,0)</f>
        <v>0</v>
      </c>
      <c r="BJ252" s="19" t="s">
        <v>88</v>
      </c>
      <c r="BK252" s="205">
        <f>ROUND(I252*H252,2)</f>
        <v>0</v>
      </c>
      <c r="BL252" s="19" t="s">
        <v>270</v>
      </c>
      <c r="BM252" s="204" t="s">
        <v>770</v>
      </c>
    </row>
    <row r="253" spans="1:65" s="2" customFormat="1" ht="22.2" customHeight="1">
      <c r="A253" s="36"/>
      <c r="B253" s="37"/>
      <c r="C253" s="193" t="s">
        <v>432</v>
      </c>
      <c r="D253" s="193" t="s">
        <v>166</v>
      </c>
      <c r="E253" s="194" t="s">
        <v>771</v>
      </c>
      <c r="F253" s="195" t="s">
        <v>772</v>
      </c>
      <c r="G253" s="196" t="s">
        <v>169</v>
      </c>
      <c r="H253" s="197">
        <v>281.52999999999997</v>
      </c>
      <c r="I253" s="198"/>
      <c r="J253" s="199">
        <f>ROUND(I253*H253,2)</f>
        <v>0</v>
      </c>
      <c r="K253" s="195" t="s">
        <v>170</v>
      </c>
      <c r="L253" s="41"/>
      <c r="M253" s="200" t="s">
        <v>1</v>
      </c>
      <c r="N253" s="201" t="s">
        <v>45</v>
      </c>
      <c r="O253" s="73"/>
      <c r="P253" s="202">
        <f>O253*H253</f>
        <v>0</v>
      </c>
      <c r="Q253" s="202">
        <v>1.8380000000000001E-2</v>
      </c>
      <c r="R253" s="202">
        <f>Q253*H253</f>
        <v>5.1745213999999997</v>
      </c>
      <c r="S253" s="202">
        <v>0</v>
      </c>
      <c r="T253" s="203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04" t="s">
        <v>171</v>
      </c>
      <c r="AT253" s="204" t="s">
        <v>166</v>
      </c>
      <c r="AU253" s="204" t="s">
        <v>171</v>
      </c>
      <c r="AY253" s="19" t="s">
        <v>164</v>
      </c>
      <c r="BE253" s="205">
        <f>IF(N253="základní",J253,0)</f>
        <v>0</v>
      </c>
      <c r="BF253" s="205">
        <f>IF(N253="snížená",J253,0)</f>
        <v>0</v>
      </c>
      <c r="BG253" s="205">
        <f>IF(N253="zákl. přenesená",J253,0)</f>
        <v>0</v>
      </c>
      <c r="BH253" s="205">
        <f>IF(N253="sníž. přenesená",J253,0)</f>
        <v>0</v>
      </c>
      <c r="BI253" s="205">
        <f>IF(N253="nulová",J253,0)</f>
        <v>0</v>
      </c>
      <c r="BJ253" s="19" t="s">
        <v>88</v>
      </c>
      <c r="BK253" s="205">
        <f>ROUND(I253*H253,2)</f>
        <v>0</v>
      </c>
      <c r="BL253" s="19" t="s">
        <v>171</v>
      </c>
      <c r="BM253" s="204" t="s">
        <v>773</v>
      </c>
    </row>
    <row r="254" spans="1:65" s="2" customFormat="1" ht="22.2" customHeight="1">
      <c r="A254" s="36"/>
      <c r="B254" s="37"/>
      <c r="C254" s="193" t="s">
        <v>436</v>
      </c>
      <c r="D254" s="193" t="s">
        <v>166</v>
      </c>
      <c r="E254" s="194" t="s">
        <v>774</v>
      </c>
      <c r="F254" s="195" t="s">
        <v>775</v>
      </c>
      <c r="G254" s="196" t="s">
        <v>169</v>
      </c>
      <c r="H254" s="197">
        <v>281.52999999999997</v>
      </c>
      <c r="I254" s="198"/>
      <c r="J254" s="199">
        <f>ROUND(I254*H254,2)</f>
        <v>0</v>
      </c>
      <c r="K254" s="195" t="s">
        <v>170</v>
      </c>
      <c r="L254" s="41"/>
      <c r="M254" s="200" t="s">
        <v>1</v>
      </c>
      <c r="N254" s="201" t="s">
        <v>45</v>
      </c>
      <c r="O254" s="73"/>
      <c r="P254" s="202">
        <f>O254*H254</f>
        <v>0</v>
      </c>
      <c r="Q254" s="202">
        <v>7.3499999999999998E-3</v>
      </c>
      <c r="R254" s="202">
        <f>Q254*H254</f>
        <v>2.0692454999999996</v>
      </c>
      <c r="S254" s="202">
        <v>0</v>
      </c>
      <c r="T254" s="203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204" t="s">
        <v>171</v>
      </c>
      <c r="AT254" s="204" t="s">
        <v>166</v>
      </c>
      <c r="AU254" s="204" t="s">
        <v>171</v>
      </c>
      <c r="AY254" s="19" t="s">
        <v>164</v>
      </c>
      <c r="BE254" s="205">
        <f>IF(N254="základní",J254,0)</f>
        <v>0</v>
      </c>
      <c r="BF254" s="205">
        <f>IF(N254="snížená",J254,0)</f>
        <v>0</v>
      </c>
      <c r="BG254" s="205">
        <f>IF(N254="zákl. přenesená",J254,0)</f>
        <v>0</v>
      </c>
      <c r="BH254" s="205">
        <f>IF(N254="sníž. přenesená",J254,0)</f>
        <v>0</v>
      </c>
      <c r="BI254" s="205">
        <f>IF(N254="nulová",J254,0)</f>
        <v>0</v>
      </c>
      <c r="BJ254" s="19" t="s">
        <v>88</v>
      </c>
      <c r="BK254" s="205">
        <f>ROUND(I254*H254,2)</f>
        <v>0</v>
      </c>
      <c r="BL254" s="19" t="s">
        <v>171</v>
      </c>
      <c r="BM254" s="204" t="s">
        <v>776</v>
      </c>
    </row>
    <row r="255" spans="1:65" s="13" customFormat="1" ht="10.199999999999999">
      <c r="B255" s="206"/>
      <c r="C255" s="207"/>
      <c r="D255" s="208" t="s">
        <v>177</v>
      </c>
      <c r="E255" s="209" t="s">
        <v>1</v>
      </c>
      <c r="F255" s="210" t="s">
        <v>777</v>
      </c>
      <c r="G255" s="207"/>
      <c r="H255" s="211">
        <v>18.957999999999998</v>
      </c>
      <c r="I255" s="212"/>
      <c r="J255" s="207"/>
      <c r="K255" s="207"/>
      <c r="L255" s="213"/>
      <c r="M255" s="214"/>
      <c r="N255" s="215"/>
      <c r="O255" s="215"/>
      <c r="P255" s="215"/>
      <c r="Q255" s="215"/>
      <c r="R255" s="215"/>
      <c r="S255" s="215"/>
      <c r="T255" s="216"/>
      <c r="AT255" s="217" t="s">
        <v>177</v>
      </c>
      <c r="AU255" s="217" t="s">
        <v>171</v>
      </c>
      <c r="AV255" s="13" t="s">
        <v>90</v>
      </c>
      <c r="AW255" s="13" t="s">
        <v>36</v>
      </c>
      <c r="AX255" s="13" t="s">
        <v>80</v>
      </c>
      <c r="AY255" s="217" t="s">
        <v>164</v>
      </c>
    </row>
    <row r="256" spans="1:65" s="13" customFormat="1" ht="10.199999999999999">
      <c r="B256" s="206"/>
      <c r="C256" s="207"/>
      <c r="D256" s="208" t="s">
        <v>177</v>
      </c>
      <c r="E256" s="209" t="s">
        <v>1</v>
      </c>
      <c r="F256" s="210" t="s">
        <v>778</v>
      </c>
      <c r="G256" s="207"/>
      <c r="H256" s="211">
        <v>8.6639999999999997</v>
      </c>
      <c r="I256" s="212"/>
      <c r="J256" s="207"/>
      <c r="K256" s="207"/>
      <c r="L256" s="213"/>
      <c r="M256" s="214"/>
      <c r="N256" s="215"/>
      <c r="O256" s="215"/>
      <c r="P256" s="215"/>
      <c r="Q256" s="215"/>
      <c r="R256" s="215"/>
      <c r="S256" s="215"/>
      <c r="T256" s="216"/>
      <c r="AT256" s="217" t="s">
        <v>177</v>
      </c>
      <c r="AU256" s="217" t="s">
        <v>171</v>
      </c>
      <c r="AV256" s="13" t="s">
        <v>90</v>
      </c>
      <c r="AW256" s="13" t="s">
        <v>36</v>
      </c>
      <c r="AX256" s="13" t="s">
        <v>80</v>
      </c>
      <c r="AY256" s="217" t="s">
        <v>164</v>
      </c>
    </row>
    <row r="257" spans="1:65" s="13" customFormat="1" ht="10.199999999999999">
      <c r="B257" s="206"/>
      <c r="C257" s="207"/>
      <c r="D257" s="208" t="s">
        <v>177</v>
      </c>
      <c r="E257" s="209" t="s">
        <v>1</v>
      </c>
      <c r="F257" s="210" t="s">
        <v>779</v>
      </c>
      <c r="G257" s="207"/>
      <c r="H257" s="211">
        <v>0.85399999999999998</v>
      </c>
      <c r="I257" s="212"/>
      <c r="J257" s="207"/>
      <c r="K257" s="207"/>
      <c r="L257" s="213"/>
      <c r="M257" s="214"/>
      <c r="N257" s="215"/>
      <c r="O257" s="215"/>
      <c r="P257" s="215"/>
      <c r="Q257" s="215"/>
      <c r="R257" s="215"/>
      <c r="S257" s="215"/>
      <c r="T257" s="216"/>
      <c r="AT257" s="217" t="s">
        <v>177</v>
      </c>
      <c r="AU257" s="217" t="s">
        <v>171</v>
      </c>
      <c r="AV257" s="13" t="s">
        <v>90</v>
      </c>
      <c r="AW257" s="13" t="s">
        <v>36</v>
      </c>
      <c r="AX257" s="13" t="s">
        <v>80</v>
      </c>
      <c r="AY257" s="217" t="s">
        <v>164</v>
      </c>
    </row>
    <row r="258" spans="1:65" s="13" customFormat="1" ht="10.199999999999999">
      <c r="B258" s="206"/>
      <c r="C258" s="207"/>
      <c r="D258" s="208" t="s">
        <v>177</v>
      </c>
      <c r="E258" s="209" t="s">
        <v>1</v>
      </c>
      <c r="F258" s="210" t="s">
        <v>780</v>
      </c>
      <c r="G258" s="207"/>
      <c r="H258" s="211">
        <v>0.42299999999999999</v>
      </c>
      <c r="I258" s="212"/>
      <c r="J258" s="207"/>
      <c r="K258" s="207"/>
      <c r="L258" s="213"/>
      <c r="M258" s="214"/>
      <c r="N258" s="215"/>
      <c r="O258" s="215"/>
      <c r="P258" s="215"/>
      <c r="Q258" s="215"/>
      <c r="R258" s="215"/>
      <c r="S258" s="215"/>
      <c r="T258" s="216"/>
      <c r="AT258" s="217" t="s">
        <v>177</v>
      </c>
      <c r="AU258" s="217" t="s">
        <v>171</v>
      </c>
      <c r="AV258" s="13" t="s">
        <v>90</v>
      </c>
      <c r="AW258" s="13" t="s">
        <v>36</v>
      </c>
      <c r="AX258" s="13" t="s">
        <v>80</v>
      </c>
      <c r="AY258" s="217" t="s">
        <v>164</v>
      </c>
    </row>
    <row r="259" spans="1:65" s="13" customFormat="1" ht="10.199999999999999">
      <c r="B259" s="206"/>
      <c r="C259" s="207"/>
      <c r="D259" s="208" t="s">
        <v>177</v>
      </c>
      <c r="E259" s="209" t="s">
        <v>1</v>
      </c>
      <c r="F259" s="210" t="s">
        <v>781</v>
      </c>
      <c r="G259" s="207"/>
      <c r="H259" s="211">
        <v>15</v>
      </c>
      <c r="I259" s="212"/>
      <c r="J259" s="207"/>
      <c r="K259" s="207"/>
      <c r="L259" s="213"/>
      <c r="M259" s="214"/>
      <c r="N259" s="215"/>
      <c r="O259" s="215"/>
      <c r="P259" s="215"/>
      <c r="Q259" s="215"/>
      <c r="R259" s="215"/>
      <c r="S259" s="215"/>
      <c r="T259" s="216"/>
      <c r="AT259" s="217" t="s">
        <v>177</v>
      </c>
      <c r="AU259" s="217" t="s">
        <v>171</v>
      </c>
      <c r="AV259" s="13" t="s">
        <v>90</v>
      </c>
      <c r="AW259" s="13" t="s">
        <v>36</v>
      </c>
      <c r="AX259" s="13" t="s">
        <v>80</v>
      </c>
      <c r="AY259" s="217" t="s">
        <v>164</v>
      </c>
    </row>
    <row r="260" spans="1:65" s="13" customFormat="1" ht="10.199999999999999">
      <c r="B260" s="206"/>
      <c r="C260" s="207"/>
      <c r="D260" s="208" t="s">
        <v>177</v>
      </c>
      <c r="E260" s="209" t="s">
        <v>1</v>
      </c>
      <c r="F260" s="210" t="s">
        <v>782</v>
      </c>
      <c r="G260" s="207"/>
      <c r="H260" s="211">
        <v>34.435000000000002</v>
      </c>
      <c r="I260" s="212"/>
      <c r="J260" s="207"/>
      <c r="K260" s="207"/>
      <c r="L260" s="213"/>
      <c r="M260" s="214"/>
      <c r="N260" s="215"/>
      <c r="O260" s="215"/>
      <c r="P260" s="215"/>
      <c r="Q260" s="215"/>
      <c r="R260" s="215"/>
      <c r="S260" s="215"/>
      <c r="T260" s="216"/>
      <c r="AT260" s="217" t="s">
        <v>177</v>
      </c>
      <c r="AU260" s="217" t="s">
        <v>171</v>
      </c>
      <c r="AV260" s="13" t="s">
        <v>90</v>
      </c>
      <c r="AW260" s="13" t="s">
        <v>36</v>
      </c>
      <c r="AX260" s="13" t="s">
        <v>80</v>
      </c>
      <c r="AY260" s="217" t="s">
        <v>164</v>
      </c>
    </row>
    <row r="261" spans="1:65" s="13" customFormat="1" ht="10.199999999999999">
      <c r="B261" s="206"/>
      <c r="C261" s="207"/>
      <c r="D261" s="208" t="s">
        <v>177</v>
      </c>
      <c r="E261" s="209" t="s">
        <v>1</v>
      </c>
      <c r="F261" s="210" t="s">
        <v>783</v>
      </c>
      <c r="G261" s="207"/>
      <c r="H261" s="211">
        <v>19.523</v>
      </c>
      <c r="I261" s="212"/>
      <c r="J261" s="207"/>
      <c r="K261" s="207"/>
      <c r="L261" s="213"/>
      <c r="M261" s="214"/>
      <c r="N261" s="215"/>
      <c r="O261" s="215"/>
      <c r="P261" s="215"/>
      <c r="Q261" s="215"/>
      <c r="R261" s="215"/>
      <c r="S261" s="215"/>
      <c r="T261" s="216"/>
      <c r="AT261" s="217" t="s">
        <v>177</v>
      </c>
      <c r="AU261" s="217" t="s">
        <v>171</v>
      </c>
      <c r="AV261" s="13" t="s">
        <v>90</v>
      </c>
      <c r="AW261" s="13" t="s">
        <v>36</v>
      </c>
      <c r="AX261" s="13" t="s">
        <v>80</v>
      </c>
      <c r="AY261" s="217" t="s">
        <v>164</v>
      </c>
    </row>
    <row r="262" spans="1:65" s="13" customFormat="1" ht="20.399999999999999">
      <c r="B262" s="206"/>
      <c r="C262" s="207"/>
      <c r="D262" s="208" t="s">
        <v>177</v>
      </c>
      <c r="E262" s="209" t="s">
        <v>1</v>
      </c>
      <c r="F262" s="210" t="s">
        <v>784</v>
      </c>
      <c r="G262" s="207"/>
      <c r="H262" s="211">
        <v>31.292000000000002</v>
      </c>
      <c r="I262" s="212"/>
      <c r="J262" s="207"/>
      <c r="K262" s="207"/>
      <c r="L262" s="213"/>
      <c r="M262" s="214"/>
      <c r="N262" s="215"/>
      <c r="O262" s="215"/>
      <c r="P262" s="215"/>
      <c r="Q262" s="215"/>
      <c r="R262" s="215"/>
      <c r="S262" s="215"/>
      <c r="T262" s="216"/>
      <c r="AT262" s="217" t="s">
        <v>177</v>
      </c>
      <c r="AU262" s="217" t="s">
        <v>171</v>
      </c>
      <c r="AV262" s="13" t="s">
        <v>90</v>
      </c>
      <c r="AW262" s="13" t="s">
        <v>36</v>
      </c>
      <c r="AX262" s="13" t="s">
        <v>80</v>
      </c>
      <c r="AY262" s="217" t="s">
        <v>164</v>
      </c>
    </row>
    <row r="263" spans="1:65" s="13" customFormat="1" ht="20.399999999999999">
      <c r="B263" s="206"/>
      <c r="C263" s="207"/>
      <c r="D263" s="208" t="s">
        <v>177</v>
      </c>
      <c r="E263" s="209" t="s">
        <v>1</v>
      </c>
      <c r="F263" s="210" t="s">
        <v>785</v>
      </c>
      <c r="G263" s="207"/>
      <c r="H263" s="211">
        <v>21.814</v>
      </c>
      <c r="I263" s="212"/>
      <c r="J263" s="207"/>
      <c r="K263" s="207"/>
      <c r="L263" s="213"/>
      <c r="M263" s="214"/>
      <c r="N263" s="215"/>
      <c r="O263" s="215"/>
      <c r="P263" s="215"/>
      <c r="Q263" s="215"/>
      <c r="R263" s="215"/>
      <c r="S263" s="215"/>
      <c r="T263" s="216"/>
      <c r="AT263" s="217" t="s">
        <v>177</v>
      </c>
      <c r="AU263" s="217" t="s">
        <v>171</v>
      </c>
      <c r="AV263" s="13" t="s">
        <v>90</v>
      </c>
      <c r="AW263" s="13" t="s">
        <v>36</v>
      </c>
      <c r="AX263" s="13" t="s">
        <v>80</v>
      </c>
      <c r="AY263" s="217" t="s">
        <v>164</v>
      </c>
    </row>
    <row r="264" spans="1:65" s="13" customFormat="1" ht="10.199999999999999">
      <c r="B264" s="206"/>
      <c r="C264" s="207"/>
      <c r="D264" s="208" t="s">
        <v>177</v>
      </c>
      <c r="E264" s="209" t="s">
        <v>1</v>
      </c>
      <c r="F264" s="210" t="s">
        <v>786</v>
      </c>
      <c r="G264" s="207"/>
      <c r="H264" s="211">
        <v>11.545</v>
      </c>
      <c r="I264" s="212"/>
      <c r="J264" s="207"/>
      <c r="K264" s="207"/>
      <c r="L264" s="213"/>
      <c r="M264" s="214"/>
      <c r="N264" s="215"/>
      <c r="O264" s="215"/>
      <c r="P264" s="215"/>
      <c r="Q264" s="215"/>
      <c r="R264" s="215"/>
      <c r="S264" s="215"/>
      <c r="T264" s="216"/>
      <c r="AT264" s="217" t="s">
        <v>177</v>
      </c>
      <c r="AU264" s="217" t="s">
        <v>171</v>
      </c>
      <c r="AV264" s="13" t="s">
        <v>90</v>
      </c>
      <c r="AW264" s="13" t="s">
        <v>36</v>
      </c>
      <c r="AX264" s="13" t="s">
        <v>80</v>
      </c>
      <c r="AY264" s="217" t="s">
        <v>164</v>
      </c>
    </row>
    <row r="265" spans="1:65" s="13" customFormat="1" ht="10.199999999999999">
      <c r="B265" s="206"/>
      <c r="C265" s="207"/>
      <c r="D265" s="208" t="s">
        <v>177</v>
      </c>
      <c r="E265" s="209" t="s">
        <v>1</v>
      </c>
      <c r="F265" s="210" t="s">
        <v>787</v>
      </c>
      <c r="G265" s="207"/>
      <c r="H265" s="211">
        <v>40.98</v>
      </c>
      <c r="I265" s="212"/>
      <c r="J265" s="207"/>
      <c r="K265" s="207"/>
      <c r="L265" s="213"/>
      <c r="M265" s="214"/>
      <c r="N265" s="215"/>
      <c r="O265" s="215"/>
      <c r="P265" s="215"/>
      <c r="Q265" s="215"/>
      <c r="R265" s="215"/>
      <c r="S265" s="215"/>
      <c r="T265" s="216"/>
      <c r="AT265" s="217" t="s">
        <v>177</v>
      </c>
      <c r="AU265" s="217" t="s">
        <v>171</v>
      </c>
      <c r="AV265" s="13" t="s">
        <v>90</v>
      </c>
      <c r="AW265" s="13" t="s">
        <v>36</v>
      </c>
      <c r="AX265" s="13" t="s">
        <v>80</v>
      </c>
      <c r="AY265" s="217" t="s">
        <v>164</v>
      </c>
    </row>
    <row r="266" spans="1:65" s="13" customFormat="1" ht="20.399999999999999">
      <c r="B266" s="206"/>
      <c r="C266" s="207"/>
      <c r="D266" s="208" t="s">
        <v>177</v>
      </c>
      <c r="E266" s="209" t="s">
        <v>1</v>
      </c>
      <c r="F266" s="210" t="s">
        <v>788</v>
      </c>
      <c r="G266" s="207"/>
      <c r="H266" s="211">
        <v>52.728999999999999</v>
      </c>
      <c r="I266" s="212"/>
      <c r="J266" s="207"/>
      <c r="K266" s="207"/>
      <c r="L266" s="213"/>
      <c r="M266" s="214"/>
      <c r="N266" s="215"/>
      <c r="O266" s="215"/>
      <c r="P266" s="215"/>
      <c r="Q266" s="215"/>
      <c r="R266" s="215"/>
      <c r="S266" s="215"/>
      <c r="T266" s="216"/>
      <c r="AT266" s="217" t="s">
        <v>177</v>
      </c>
      <c r="AU266" s="217" t="s">
        <v>171</v>
      </c>
      <c r="AV266" s="13" t="s">
        <v>90</v>
      </c>
      <c r="AW266" s="13" t="s">
        <v>36</v>
      </c>
      <c r="AX266" s="13" t="s">
        <v>80</v>
      </c>
      <c r="AY266" s="217" t="s">
        <v>164</v>
      </c>
    </row>
    <row r="267" spans="1:65" s="13" customFormat="1" ht="10.199999999999999">
      <c r="B267" s="206"/>
      <c r="C267" s="207"/>
      <c r="D267" s="208" t="s">
        <v>177</v>
      </c>
      <c r="E267" s="209" t="s">
        <v>1</v>
      </c>
      <c r="F267" s="210" t="s">
        <v>789</v>
      </c>
      <c r="G267" s="207"/>
      <c r="H267" s="211">
        <v>13.833</v>
      </c>
      <c r="I267" s="212"/>
      <c r="J267" s="207"/>
      <c r="K267" s="207"/>
      <c r="L267" s="213"/>
      <c r="M267" s="214"/>
      <c r="N267" s="215"/>
      <c r="O267" s="215"/>
      <c r="P267" s="215"/>
      <c r="Q267" s="215"/>
      <c r="R267" s="215"/>
      <c r="S267" s="215"/>
      <c r="T267" s="216"/>
      <c r="AT267" s="217" t="s">
        <v>177</v>
      </c>
      <c r="AU267" s="217" t="s">
        <v>171</v>
      </c>
      <c r="AV267" s="13" t="s">
        <v>90</v>
      </c>
      <c r="AW267" s="13" t="s">
        <v>36</v>
      </c>
      <c r="AX267" s="13" t="s">
        <v>80</v>
      </c>
      <c r="AY267" s="217" t="s">
        <v>164</v>
      </c>
    </row>
    <row r="268" spans="1:65" s="13" customFormat="1" ht="10.199999999999999">
      <c r="B268" s="206"/>
      <c r="C268" s="207"/>
      <c r="D268" s="208" t="s">
        <v>177</v>
      </c>
      <c r="E268" s="209" t="s">
        <v>1</v>
      </c>
      <c r="F268" s="210" t="s">
        <v>703</v>
      </c>
      <c r="G268" s="207"/>
      <c r="H268" s="211">
        <v>11.48</v>
      </c>
      <c r="I268" s="212"/>
      <c r="J268" s="207"/>
      <c r="K268" s="207"/>
      <c r="L268" s="213"/>
      <c r="M268" s="214"/>
      <c r="N268" s="215"/>
      <c r="O268" s="215"/>
      <c r="P268" s="215"/>
      <c r="Q268" s="215"/>
      <c r="R268" s="215"/>
      <c r="S268" s="215"/>
      <c r="T268" s="216"/>
      <c r="AT268" s="217" t="s">
        <v>177</v>
      </c>
      <c r="AU268" s="217" t="s">
        <v>171</v>
      </c>
      <c r="AV268" s="13" t="s">
        <v>90</v>
      </c>
      <c r="AW268" s="13" t="s">
        <v>36</v>
      </c>
      <c r="AX268" s="13" t="s">
        <v>80</v>
      </c>
      <c r="AY268" s="217" t="s">
        <v>164</v>
      </c>
    </row>
    <row r="269" spans="1:65" s="14" customFormat="1" ht="10.199999999999999">
      <c r="B269" s="232"/>
      <c r="C269" s="233"/>
      <c r="D269" s="208" t="s">
        <v>177</v>
      </c>
      <c r="E269" s="234" t="s">
        <v>1</v>
      </c>
      <c r="F269" s="235" t="s">
        <v>206</v>
      </c>
      <c r="G269" s="233"/>
      <c r="H269" s="236">
        <v>281.53000000000003</v>
      </c>
      <c r="I269" s="237"/>
      <c r="J269" s="233"/>
      <c r="K269" s="233"/>
      <c r="L269" s="238"/>
      <c r="M269" s="239"/>
      <c r="N269" s="240"/>
      <c r="O269" s="240"/>
      <c r="P269" s="240"/>
      <c r="Q269" s="240"/>
      <c r="R269" s="240"/>
      <c r="S269" s="240"/>
      <c r="T269" s="241"/>
      <c r="AT269" s="242" t="s">
        <v>177</v>
      </c>
      <c r="AU269" s="242" t="s">
        <v>171</v>
      </c>
      <c r="AV269" s="14" t="s">
        <v>171</v>
      </c>
      <c r="AW269" s="14" t="s">
        <v>36</v>
      </c>
      <c r="AX269" s="14" t="s">
        <v>88</v>
      </c>
      <c r="AY269" s="242" t="s">
        <v>164</v>
      </c>
    </row>
    <row r="270" spans="1:65" s="17" customFormat="1" ht="20.85" customHeight="1">
      <c r="B270" s="267"/>
      <c r="C270" s="268"/>
      <c r="D270" s="269" t="s">
        <v>79</v>
      </c>
      <c r="E270" s="269" t="s">
        <v>790</v>
      </c>
      <c r="F270" s="269" t="s">
        <v>791</v>
      </c>
      <c r="G270" s="268"/>
      <c r="H270" s="268"/>
      <c r="I270" s="270"/>
      <c r="J270" s="271">
        <f>BK270</f>
        <v>0</v>
      </c>
      <c r="K270" s="268"/>
      <c r="L270" s="272"/>
      <c r="M270" s="273"/>
      <c r="N270" s="274"/>
      <c r="O270" s="274"/>
      <c r="P270" s="275">
        <f>SUM(P271:P284)</f>
        <v>0</v>
      </c>
      <c r="Q270" s="274"/>
      <c r="R270" s="275">
        <f>SUM(R271:R284)</f>
        <v>0.41926163999999999</v>
      </c>
      <c r="S270" s="274"/>
      <c r="T270" s="276">
        <f>SUM(T271:T284)</f>
        <v>0.12834539999999997</v>
      </c>
      <c r="AR270" s="277" t="s">
        <v>88</v>
      </c>
      <c r="AT270" s="278" t="s">
        <v>79</v>
      </c>
      <c r="AU270" s="278" t="s">
        <v>179</v>
      </c>
      <c r="AY270" s="277" t="s">
        <v>164</v>
      </c>
      <c r="BK270" s="279">
        <f>SUM(BK271:BK284)</f>
        <v>0</v>
      </c>
    </row>
    <row r="271" spans="1:65" s="2" customFormat="1" ht="22.2" customHeight="1">
      <c r="A271" s="36"/>
      <c r="B271" s="37"/>
      <c r="C271" s="193" t="s">
        <v>442</v>
      </c>
      <c r="D271" s="193" t="s">
        <v>166</v>
      </c>
      <c r="E271" s="194" t="s">
        <v>716</v>
      </c>
      <c r="F271" s="195" t="s">
        <v>717</v>
      </c>
      <c r="G271" s="196" t="s">
        <v>169</v>
      </c>
      <c r="H271" s="197">
        <v>855.63599999999997</v>
      </c>
      <c r="I271" s="198"/>
      <c r="J271" s="199">
        <f>ROUND(I271*H271,2)</f>
        <v>0</v>
      </c>
      <c r="K271" s="195" t="s">
        <v>170</v>
      </c>
      <c r="L271" s="41"/>
      <c r="M271" s="200" t="s">
        <v>1</v>
      </c>
      <c r="N271" s="201" t="s">
        <v>45</v>
      </c>
      <c r="O271" s="73"/>
      <c r="P271" s="202">
        <f>O271*H271</f>
        <v>0</v>
      </c>
      <c r="Q271" s="202">
        <v>2.9E-4</v>
      </c>
      <c r="R271" s="202">
        <f>Q271*H271</f>
        <v>0.24813443999999998</v>
      </c>
      <c r="S271" s="202">
        <v>0</v>
      </c>
      <c r="T271" s="203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204" t="s">
        <v>171</v>
      </c>
      <c r="AT271" s="204" t="s">
        <v>166</v>
      </c>
      <c r="AU271" s="204" t="s">
        <v>171</v>
      </c>
      <c r="AY271" s="19" t="s">
        <v>164</v>
      </c>
      <c r="BE271" s="205">
        <f>IF(N271="základní",J271,0)</f>
        <v>0</v>
      </c>
      <c r="BF271" s="205">
        <f>IF(N271="snížená",J271,0)</f>
        <v>0</v>
      </c>
      <c r="BG271" s="205">
        <f>IF(N271="zákl. přenesená",J271,0)</f>
        <v>0</v>
      </c>
      <c r="BH271" s="205">
        <f>IF(N271="sníž. přenesená",J271,0)</f>
        <v>0</v>
      </c>
      <c r="BI271" s="205">
        <f>IF(N271="nulová",J271,0)</f>
        <v>0</v>
      </c>
      <c r="BJ271" s="19" t="s">
        <v>88</v>
      </c>
      <c r="BK271" s="205">
        <f>ROUND(I271*H271,2)</f>
        <v>0</v>
      </c>
      <c r="BL271" s="19" t="s">
        <v>171</v>
      </c>
      <c r="BM271" s="204" t="s">
        <v>792</v>
      </c>
    </row>
    <row r="272" spans="1:65" s="2" customFormat="1" ht="22.2" customHeight="1">
      <c r="A272" s="36"/>
      <c r="B272" s="37"/>
      <c r="C272" s="193" t="s">
        <v>447</v>
      </c>
      <c r="D272" s="193" t="s">
        <v>166</v>
      </c>
      <c r="E272" s="194" t="s">
        <v>719</v>
      </c>
      <c r="F272" s="195" t="s">
        <v>720</v>
      </c>
      <c r="G272" s="196" t="s">
        <v>169</v>
      </c>
      <c r="H272" s="197">
        <v>855.63599999999997</v>
      </c>
      <c r="I272" s="198"/>
      <c r="J272" s="199">
        <f>ROUND(I272*H272,2)</f>
        <v>0</v>
      </c>
      <c r="K272" s="195" t="s">
        <v>170</v>
      </c>
      <c r="L272" s="41"/>
      <c r="M272" s="200" t="s">
        <v>1</v>
      </c>
      <c r="N272" s="201" t="s">
        <v>45</v>
      </c>
      <c r="O272" s="73"/>
      <c r="P272" s="202">
        <f>O272*H272</f>
        <v>0</v>
      </c>
      <c r="Q272" s="202">
        <v>2.0000000000000001E-4</v>
      </c>
      <c r="R272" s="202">
        <f>Q272*H272</f>
        <v>0.17112720000000001</v>
      </c>
      <c r="S272" s="202">
        <v>0</v>
      </c>
      <c r="T272" s="203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204" t="s">
        <v>171</v>
      </c>
      <c r="AT272" s="204" t="s">
        <v>166</v>
      </c>
      <c r="AU272" s="204" t="s">
        <v>171</v>
      </c>
      <c r="AY272" s="19" t="s">
        <v>164</v>
      </c>
      <c r="BE272" s="205">
        <f>IF(N272="základní",J272,0)</f>
        <v>0</v>
      </c>
      <c r="BF272" s="205">
        <f>IF(N272="snížená",J272,0)</f>
        <v>0</v>
      </c>
      <c r="BG272" s="205">
        <f>IF(N272="zákl. přenesená",J272,0)</f>
        <v>0</v>
      </c>
      <c r="BH272" s="205">
        <f>IF(N272="sníž. přenesená",J272,0)</f>
        <v>0</v>
      </c>
      <c r="BI272" s="205">
        <f>IF(N272="nulová",J272,0)</f>
        <v>0</v>
      </c>
      <c r="BJ272" s="19" t="s">
        <v>88</v>
      </c>
      <c r="BK272" s="205">
        <f>ROUND(I272*H272,2)</f>
        <v>0</v>
      </c>
      <c r="BL272" s="19" t="s">
        <v>171</v>
      </c>
      <c r="BM272" s="204" t="s">
        <v>793</v>
      </c>
    </row>
    <row r="273" spans="1:65" s="2" customFormat="1" ht="22.2" customHeight="1">
      <c r="A273" s="36"/>
      <c r="B273" s="37"/>
      <c r="C273" s="193" t="s">
        <v>451</v>
      </c>
      <c r="D273" s="193" t="s">
        <v>166</v>
      </c>
      <c r="E273" s="194" t="s">
        <v>722</v>
      </c>
      <c r="F273" s="195" t="s">
        <v>723</v>
      </c>
      <c r="G273" s="196" t="s">
        <v>169</v>
      </c>
      <c r="H273" s="197">
        <v>855.63599999999997</v>
      </c>
      <c r="I273" s="198"/>
      <c r="J273" s="199">
        <f>ROUND(I273*H273,2)</f>
        <v>0</v>
      </c>
      <c r="K273" s="195" t="s">
        <v>170</v>
      </c>
      <c r="L273" s="41"/>
      <c r="M273" s="200" t="s">
        <v>1</v>
      </c>
      <c r="N273" s="201" t="s">
        <v>45</v>
      </c>
      <c r="O273" s="73"/>
      <c r="P273" s="202">
        <f>O273*H273</f>
        <v>0</v>
      </c>
      <c r="Q273" s="202">
        <v>0</v>
      </c>
      <c r="R273" s="202">
        <f>Q273*H273</f>
        <v>0</v>
      </c>
      <c r="S273" s="202">
        <v>1.4999999999999999E-4</v>
      </c>
      <c r="T273" s="203">
        <f>S273*H273</f>
        <v>0.12834539999999997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204" t="s">
        <v>171</v>
      </c>
      <c r="AT273" s="204" t="s">
        <v>166</v>
      </c>
      <c r="AU273" s="204" t="s">
        <v>171</v>
      </c>
      <c r="AY273" s="19" t="s">
        <v>164</v>
      </c>
      <c r="BE273" s="205">
        <f>IF(N273="základní",J273,0)</f>
        <v>0</v>
      </c>
      <c r="BF273" s="205">
        <f>IF(N273="snížená",J273,0)</f>
        <v>0</v>
      </c>
      <c r="BG273" s="205">
        <f>IF(N273="zákl. přenesená",J273,0)</f>
        <v>0</v>
      </c>
      <c r="BH273" s="205">
        <f>IF(N273="sníž. přenesená",J273,0)</f>
        <v>0</v>
      </c>
      <c r="BI273" s="205">
        <f>IF(N273="nulová",J273,0)</f>
        <v>0</v>
      </c>
      <c r="BJ273" s="19" t="s">
        <v>88</v>
      </c>
      <c r="BK273" s="205">
        <f>ROUND(I273*H273,2)</f>
        <v>0</v>
      </c>
      <c r="BL273" s="19" t="s">
        <v>171</v>
      </c>
      <c r="BM273" s="204" t="s">
        <v>794</v>
      </c>
    </row>
    <row r="274" spans="1:65" s="13" customFormat="1" ht="30.6">
      <c r="B274" s="206"/>
      <c r="C274" s="207"/>
      <c r="D274" s="208" t="s">
        <v>177</v>
      </c>
      <c r="E274" s="209" t="s">
        <v>1</v>
      </c>
      <c r="F274" s="210" t="s">
        <v>795</v>
      </c>
      <c r="G274" s="207"/>
      <c r="H274" s="211">
        <v>204.96700000000001</v>
      </c>
      <c r="I274" s="212"/>
      <c r="J274" s="207"/>
      <c r="K274" s="207"/>
      <c r="L274" s="213"/>
      <c r="M274" s="214"/>
      <c r="N274" s="215"/>
      <c r="O274" s="215"/>
      <c r="P274" s="215"/>
      <c r="Q274" s="215"/>
      <c r="R274" s="215"/>
      <c r="S274" s="215"/>
      <c r="T274" s="216"/>
      <c r="AT274" s="217" t="s">
        <v>177</v>
      </c>
      <c r="AU274" s="217" t="s">
        <v>171</v>
      </c>
      <c r="AV274" s="13" t="s">
        <v>90</v>
      </c>
      <c r="AW274" s="13" t="s">
        <v>36</v>
      </c>
      <c r="AX274" s="13" t="s">
        <v>80</v>
      </c>
      <c r="AY274" s="217" t="s">
        <v>164</v>
      </c>
    </row>
    <row r="275" spans="1:65" s="13" customFormat="1" ht="10.199999999999999">
      <c r="B275" s="206"/>
      <c r="C275" s="207"/>
      <c r="D275" s="208" t="s">
        <v>177</v>
      </c>
      <c r="E275" s="209" t="s">
        <v>1</v>
      </c>
      <c r="F275" s="210" t="s">
        <v>796</v>
      </c>
      <c r="G275" s="207"/>
      <c r="H275" s="211">
        <v>47.713999999999999</v>
      </c>
      <c r="I275" s="212"/>
      <c r="J275" s="207"/>
      <c r="K275" s="207"/>
      <c r="L275" s="213"/>
      <c r="M275" s="214"/>
      <c r="N275" s="215"/>
      <c r="O275" s="215"/>
      <c r="P275" s="215"/>
      <c r="Q275" s="215"/>
      <c r="R275" s="215"/>
      <c r="S275" s="215"/>
      <c r="T275" s="216"/>
      <c r="AT275" s="217" t="s">
        <v>177</v>
      </c>
      <c r="AU275" s="217" t="s">
        <v>171</v>
      </c>
      <c r="AV275" s="13" t="s">
        <v>90</v>
      </c>
      <c r="AW275" s="13" t="s">
        <v>36</v>
      </c>
      <c r="AX275" s="13" t="s">
        <v>80</v>
      </c>
      <c r="AY275" s="217" t="s">
        <v>164</v>
      </c>
    </row>
    <row r="276" spans="1:65" s="13" customFormat="1" ht="10.199999999999999">
      <c r="B276" s="206"/>
      <c r="C276" s="207"/>
      <c r="D276" s="208" t="s">
        <v>177</v>
      </c>
      <c r="E276" s="209" t="s">
        <v>1</v>
      </c>
      <c r="F276" s="210" t="s">
        <v>797</v>
      </c>
      <c r="G276" s="207"/>
      <c r="H276" s="211">
        <v>114.51300000000001</v>
      </c>
      <c r="I276" s="212"/>
      <c r="J276" s="207"/>
      <c r="K276" s="207"/>
      <c r="L276" s="213"/>
      <c r="M276" s="214"/>
      <c r="N276" s="215"/>
      <c r="O276" s="215"/>
      <c r="P276" s="215"/>
      <c r="Q276" s="215"/>
      <c r="R276" s="215"/>
      <c r="S276" s="215"/>
      <c r="T276" s="216"/>
      <c r="AT276" s="217" t="s">
        <v>177</v>
      </c>
      <c r="AU276" s="217" t="s">
        <v>171</v>
      </c>
      <c r="AV276" s="13" t="s">
        <v>90</v>
      </c>
      <c r="AW276" s="13" t="s">
        <v>36</v>
      </c>
      <c r="AX276" s="13" t="s">
        <v>80</v>
      </c>
      <c r="AY276" s="217" t="s">
        <v>164</v>
      </c>
    </row>
    <row r="277" spans="1:65" s="13" customFormat="1" ht="10.199999999999999">
      <c r="B277" s="206"/>
      <c r="C277" s="207"/>
      <c r="D277" s="208" t="s">
        <v>177</v>
      </c>
      <c r="E277" s="209" t="s">
        <v>1</v>
      </c>
      <c r="F277" s="210" t="s">
        <v>798</v>
      </c>
      <c r="G277" s="207"/>
      <c r="H277" s="211">
        <v>37.335999999999999</v>
      </c>
      <c r="I277" s="212"/>
      <c r="J277" s="207"/>
      <c r="K277" s="207"/>
      <c r="L277" s="213"/>
      <c r="M277" s="214"/>
      <c r="N277" s="215"/>
      <c r="O277" s="215"/>
      <c r="P277" s="215"/>
      <c r="Q277" s="215"/>
      <c r="R277" s="215"/>
      <c r="S277" s="215"/>
      <c r="T277" s="216"/>
      <c r="AT277" s="217" t="s">
        <v>177</v>
      </c>
      <c r="AU277" s="217" t="s">
        <v>171</v>
      </c>
      <c r="AV277" s="13" t="s">
        <v>90</v>
      </c>
      <c r="AW277" s="13" t="s">
        <v>36</v>
      </c>
      <c r="AX277" s="13" t="s">
        <v>80</v>
      </c>
      <c r="AY277" s="217" t="s">
        <v>164</v>
      </c>
    </row>
    <row r="278" spans="1:65" s="13" customFormat="1" ht="10.199999999999999">
      <c r="B278" s="206"/>
      <c r="C278" s="207"/>
      <c r="D278" s="208" t="s">
        <v>177</v>
      </c>
      <c r="E278" s="209" t="s">
        <v>1</v>
      </c>
      <c r="F278" s="210" t="s">
        <v>799</v>
      </c>
      <c r="G278" s="207"/>
      <c r="H278" s="211">
        <v>13.776</v>
      </c>
      <c r="I278" s="212"/>
      <c r="J278" s="207"/>
      <c r="K278" s="207"/>
      <c r="L278" s="213"/>
      <c r="M278" s="214"/>
      <c r="N278" s="215"/>
      <c r="O278" s="215"/>
      <c r="P278" s="215"/>
      <c r="Q278" s="215"/>
      <c r="R278" s="215"/>
      <c r="S278" s="215"/>
      <c r="T278" s="216"/>
      <c r="AT278" s="217" t="s">
        <v>177</v>
      </c>
      <c r="AU278" s="217" t="s">
        <v>171</v>
      </c>
      <c r="AV278" s="13" t="s">
        <v>90</v>
      </c>
      <c r="AW278" s="13" t="s">
        <v>36</v>
      </c>
      <c r="AX278" s="13" t="s">
        <v>80</v>
      </c>
      <c r="AY278" s="217" t="s">
        <v>164</v>
      </c>
    </row>
    <row r="279" spans="1:65" s="13" customFormat="1" ht="20.399999999999999">
      <c r="B279" s="206"/>
      <c r="C279" s="207"/>
      <c r="D279" s="208" t="s">
        <v>177</v>
      </c>
      <c r="E279" s="209" t="s">
        <v>1</v>
      </c>
      <c r="F279" s="210" t="s">
        <v>800</v>
      </c>
      <c r="G279" s="207"/>
      <c r="H279" s="211">
        <v>127.32</v>
      </c>
      <c r="I279" s="212"/>
      <c r="J279" s="207"/>
      <c r="K279" s="207"/>
      <c r="L279" s="213"/>
      <c r="M279" s="214"/>
      <c r="N279" s="215"/>
      <c r="O279" s="215"/>
      <c r="P279" s="215"/>
      <c r="Q279" s="215"/>
      <c r="R279" s="215"/>
      <c r="S279" s="215"/>
      <c r="T279" s="216"/>
      <c r="AT279" s="217" t="s">
        <v>177</v>
      </c>
      <c r="AU279" s="217" t="s">
        <v>171</v>
      </c>
      <c r="AV279" s="13" t="s">
        <v>90</v>
      </c>
      <c r="AW279" s="13" t="s">
        <v>36</v>
      </c>
      <c r="AX279" s="13" t="s">
        <v>80</v>
      </c>
      <c r="AY279" s="217" t="s">
        <v>164</v>
      </c>
    </row>
    <row r="280" spans="1:65" s="13" customFormat="1" ht="10.199999999999999">
      <c r="B280" s="206"/>
      <c r="C280" s="207"/>
      <c r="D280" s="208" t="s">
        <v>177</v>
      </c>
      <c r="E280" s="209" t="s">
        <v>1</v>
      </c>
      <c r="F280" s="210" t="s">
        <v>801</v>
      </c>
      <c r="G280" s="207"/>
      <c r="H280" s="211">
        <v>-56.738</v>
      </c>
      <c r="I280" s="212"/>
      <c r="J280" s="207"/>
      <c r="K280" s="207"/>
      <c r="L280" s="213"/>
      <c r="M280" s="214"/>
      <c r="N280" s="215"/>
      <c r="O280" s="215"/>
      <c r="P280" s="215"/>
      <c r="Q280" s="215"/>
      <c r="R280" s="215"/>
      <c r="S280" s="215"/>
      <c r="T280" s="216"/>
      <c r="AT280" s="217" t="s">
        <v>177</v>
      </c>
      <c r="AU280" s="217" t="s">
        <v>171</v>
      </c>
      <c r="AV280" s="13" t="s">
        <v>90</v>
      </c>
      <c r="AW280" s="13" t="s">
        <v>36</v>
      </c>
      <c r="AX280" s="13" t="s">
        <v>80</v>
      </c>
      <c r="AY280" s="217" t="s">
        <v>164</v>
      </c>
    </row>
    <row r="281" spans="1:65" s="13" customFormat="1" ht="10.199999999999999">
      <c r="B281" s="206"/>
      <c r="C281" s="207"/>
      <c r="D281" s="208" t="s">
        <v>177</v>
      </c>
      <c r="E281" s="209" t="s">
        <v>1</v>
      </c>
      <c r="F281" s="210" t="s">
        <v>802</v>
      </c>
      <c r="G281" s="207"/>
      <c r="H281" s="211">
        <v>143.036</v>
      </c>
      <c r="I281" s="212"/>
      <c r="J281" s="207"/>
      <c r="K281" s="207"/>
      <c r="L281" s="213"/>
      <c r="M281" s="214"/>
      <c r="N281" s="215"/>
      <c r="O281" s="215"/>
      <c r="P281" s="215"/>
      <c r="Q281" s="215"/>
      <c r="R281" s="215"/>
      <c r="S281" s="215"/>
      <c r="T281" s="216"/>
      <c r="AT281" s="217" t="s">
        <v>177</v>
      </c>
      <c r="AU281" s="217" t="s">
        <v>171</v>
      </c>
      <c r="AV281" s="13" t="s">
        <v>90</v>
      </c>
      <c r="AW281" s="13" t="s">
        <v>36</v>
      </c>
      <c r="AX281" s="13" t="s">
        <v>80</v>
      </c>
      <c r="AY281" s="217" t="s">
        <v>164</v>
      </c>
    </row>
    <row r="282" spans="1:65" s="13" customFormat="1" ht="10.199999999999999">
      <c r="B282" s="206"/>
      <c r="C282" s="207"/>
      <c r="D282" s="208" t="s">
        <v>177</v>
      </c>
      <c r="E282" s="209" t="s">
        <v>1</v>
      </c>
      <c r="F282" s="210" t="s">
        <v>803</v>
      </c>
      <c r="G282" s="207"/>
      <c r="H282" s="211">
        <v>15.364000000000001</v>
      </c>
      <c r="I282" s="212"/>
      <c r="J282" s="207"/>
      <c r="K282" s="207"/>
      <c r="L282" s="213"/>
      <c r="M282" s="214"/>
      <c r="N282" s="215"/>
      <c r="O282" s="215"/>
      <c r="P282" s="215"/>
      <c r="Q282" s="215"/>
      <c r="R282" s="215"/>
      <c r="S282" s="215"/>
      <c r="T282" s="216"/>
      <c r="AT282" s="217" t="s">
        <v>177</v>
      </c>
      <c r="AU282" s="217" t="s">
        <v>171</v>
      </c>
      <c r="AV282" s="13" t="s">
        <v>90</v>
      </c>
      <c r="AW282" s="13" t="s">
        <v>36</v>
      </c>
      <c r="AX282" s="13" t="s">
        <v>80</v>
      </c>
      <c r="AY282" s="217" t="s">
        <v>164</v>
      </c>
    </row>
    <row r="283" spans="1:65" s="13" customFormat="1" ht="30.6">
      <c r="B283" s="206"/>
      <c r="C283" s="207"/>
      <c r="D283" s="208" t="s">
        <v>177</v>
      </c>
      <c r="E283" s="209" t="s">
        <v>1</v>
      </c>
      <c r="F283" s="210" t="s">
        <v>804</v>
      </c>
      <c r="G283" s="207"/>
      <c r="H283" s="211">
        <v>208.34800000000001</v>
      </c>
      <c r="I283" s="212"/>
      <c r="J283" s="207"/>
      <c r="K283" s="207"/>
      <c r="L283" s="213"/>
      <c r="M283" s="214"/>
      <c r="N283" s="215"/>
      <c r="O283" s="215"/>
      <c r="P283" s="215"/>
      <c r="Q283" s="215"/>
      <c r="R283" s="215"/>
      <c r="S283" s="215"/>
      <c r="T283" s="216"/>
      <c r="AT283" s="217" t="s">
        <v>177</v>
      </c>
      <c r="AU283" s="217" t="s">
        <v>171</v>
      </c>
      <c r="AV283" s="13" t="s">
        <v>90</v>
      </c>
      <c r="AW283" s="13" t="s">
        <v>36</v>
      </c>
      <c r="AX283" s="13" t="s">
        <v>80</v>
      </c>
      <c r="AY283" s="217" t="s">
        <v>164</v>
      </c>
    </row>
    <row r="284" spans="1:65" s="14" customFormat="1" ht="10.199999999999999">
      <c r="B284" s="232"/>
      <c r="C284" s="233"/>
      <c r="D284" s="208" t="s">
        <v>177</v>
      </c>
      <c r="E284" s="234" t="s">
        <v>1</v>
      </c>
      <c r="F284" s="235" t="s">
        <v>206</v>
      </c>
      <c r="G284" s="233"/>
      <c r="H284" s="236">
        <v>855.63599999999997</v>
      </c>
      <c r="I284" s="237"/>
      <c r="J284" s="233"/>
      <c r="K284" s="233"/>
      <c r="L284" s="238"/>
      <c r="M284" s="239"/>
      <c r="N284" s="240"/>
      <c r="O284" s="240"/>
      <c r="P284" s="240"/>
      <c r="Q284" s="240"/>
      <c r="R284" s="240"/>
      <c r="S284" s="240"/>
      <c r="T284" s="241"/>
      <c r="AT284" s="242" t="s">
        <v>177</v>
      </c>
      <c r="AU284" s="242" t="s">
        <v>171</v>
      </c>
      <c r="AV284" s="14" t="s">
        <v>171</v>
      </c>
      <c r="AW284" s="14" t="s">
        <v>36</v>
      </c>
      <c r="AX284" s="14" t="s">
        <v>88</v>
      </c>
      <c r="AY284" s="242" t="s">
        <v>164</v>
      </c>
    </row>
    <row r="285" spans="1:65" s="17" customFormat="1" ht="20.85" customHeight="1">
      <c r="B285" s="267"/>
      <c r="C285" s="268"/>
      <c r="D285" s="269" t="s">
        <v>79</v>
      </c>
      <c r="E285" s="269" t="s">
        <v>805</v>
      </c>
      <c r="F285" s="269" t="s">
        <v>806</v>
      </c>
      <c r="G285" s="268"/>
      <c r="H285" s="268"/>
      <c r="I285" s="270"/>
      <c r="J285" s="271">
        <f>BK285</f>
        <v>0</v>
      </c>
      <c r="K285" s="268"/>
      <c r="L285" s="272"/>
      <c r="M285" s="273"/>
      <c r="N285" s="274"/>
      <c r="O285" s="274"/>
      <c r="P285" s="275">
        <f>SUM(P286:P319)</f>
        <v>0</v>
      </c>
      <c r="Q285" s="274"/>
      <c r="R285" s="275">
        <f>SUM(R286:R319)</f>
        <v>29.446889599999999</v>
      </c>
      <c r="S285" s="274"/>
      <c r="T285" s="276">
        <f>SUM(T286:T319)</f>
        <v>0.16641</v>
      </c>
      <c r="AR285" s="277" t="s">
        <v>88</v>
      </c>
      <c r="AT285" s="278" t="s">
        <v>79</v>
      </c>
      <c r="AU285" s="278" t="s">
        <v>179</v>
      </c>
      <c r="AY285" s="277" t="s">
        <v>164</v>
      </c>
      <c r="BK285" s="279">
        <f>SUM(BK286:BK319)</f>
        <v>0</v>
      </c>
    </row>
    <row r="286" spans="1:65" s="2" customFormat="1" ht="22.2" customHeight="1">
      <c r="A286" s="36"/>
      <c r="B286" s="37"/>
      <c r="C286" s="193" t="s">
        <v>476</v>
      </c>
      <c r="D286" s="193" t="s">
        <v>166</v>
      </c>
      <c r="E286" s="194" t="s">
        <v>716</v>
      </c>
      <c r="F286" s="195" t="s">
        <v>717</v>
      </c>
      <c r="G286" s="196" t="s">
        <v>169</v>
      </c>
      <c r="H286" s="197">
        <v>1109.4000000000001</v>
      </c>
      <c r="I286" s="198"/>
      <c r="J286" s="199">
        <f>ROUND(I286*H286,2)</f>
        <v>0</v>
      </c>
      <c r="K286" s="195" t="s">
        <v>170</v>
      </c>
      <c r="L286" s="41"/>
      <c r="M286" s="200" t="s">
        <v>1</v>
      </c>
      <c r="N286" s="201" t="s">
        <v>45</v>
      </c>
      <c r="O286" s="73"/>
      <c r="P286" s="202">
        <f>O286*H286</f>
        <v>0</v>
      </c>
      <c r="Q286" s="202">
        <v>2.9E-4</v>
      </c>
      <c r="R286" s="202">
        <f>Q286*H286</f>
        <v>0.32172600000000001</v>
      </c>
      <c r="S286" s="202">
        <v>0</v>
      </c>
      <c r="T286" s="203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204" t="s">
        <v>171</v>
      </c>
      <c r="AT286" s="204" t="s">
        <v>166</v>
      </c>
      <c r="AU286" s="204" t="s">
        <v>171</v>
      </c>
      <c r="AY286" s="19" t="s">
        <v>164</v>
      </c>
      <c r="BE286" s="205">
        <f>IF(N286="základní",J286,0)</f>
        <v>0</v>
      </c>
      <c r="BF286" s="205">
        <f>IF(N286="snížená",J286,0)</f>
        <v>0</v>
      </c>
      <c r="BG286" s="205">
        <f>IF(N286="zákl. přenesená",J286,0)</f>
        <v>0</v>
      </c>
      <c r="BH286" s="205">
        <f>IF(N286="sníž. přenesená",J286,0)</f>
        <v>0</v>
      </c>
      <c r="BI286" s="205">
        <f>IF(N286="nulová",J286,0)</f>
        <v>0</v>
      </c>
      <c r="BJ286" s="19" t="s">
        <v>88</v>
      </c>
      <c r="BK286" s="205">
        <f>ROUND(I286*H286,2)</f>
        <v>0</v>
      </c>
      <c r="BL286" s="19" t="s">
        <v>171</v>
      </c>
      <c r="BM286" s="204" t="s">
        <v>807</v>
      </c>
    </row>
    <row r="287" spans="1:65" s="2" customFormat="1" ht="22.2" customHeight="1">
      <c r="A287" s="36"/>
      <c r="B287" s="37"/>
      <c r="C287" s="193" t="s">
        <v>490</v>
      </c>
      <c r="D287" s="193" t="s">
        <v>166</v>
      </c>
      <c r="E287" s="194" t="s">
        <v>719</v>
      </c>
      <c r="F287" s="195" t="s">
        <v>720</v>
      </c>
      <c r="G287" s="196" t="s">
        <v>169</v>
      </c>
      <c r="H287" s="197">
        <v>1109.4000000000001</v>
      </c>
      <c r="I287" s="198"/>
      <c r="J287" s="199">
        <f>ROUND(I287*H287,2)</f>
        <v>0</v>
      </c>
      <c r="K287" s="195" t="s">
        <v>170</v>
      </c>
      <c r="L287" s="41"/>
      <c r="M287" s="200" t="s">
        <v>1</v>
      </c>
      <c r="N287" s="201" t="s">
        <v>45</v>
      </c>
      <c r="O287" s="73"/>
      <c r="P287" s="202">
        <f>O287*H287</f>
        <v>0</v>
      </c>
      <c r="Q287" s="202">
        <v>2.0000000000000001E-4</v>
      </c>
      <c r="R287" s="202">
        <f>Q287*H287</f>
        <v>0.22188000000000002</v>
      </c>
      <c r="S287" s="202">
        <v>0</v>
      </c>
      <c r="T287" s="203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204" t="s">
        <v>171</v>
      </c>
      <c r="AT287" s="204" t="s">
        <v>166</v>
      </c>
      <c r="AU287" s="204" t="s">
        <v>171</v>
      </c>
      <c r="AY287" s="19" t="s">
        <v>164</v>
      </c>
      <c r="BE287" s="205">
        <f>IF(N287="základní",J287,0)</f>
        <v>0</v>
      </c>
      <c r="BF287" s="205">
        <f>IF(N287="snížená",J287,0)</f>
        <v>0</v>
      </c>
      <c r="BG287" s="205">
        <f>IF(N287="zákl. přenesená",J287,0)</f>
        <v>0</v>
      </c>
      <c r="BH287" s="205">
        <f>IF(N287="sníž. přenesená",J287,0)</f>
        <v>0</v>
      </c>
      <c r="BI287" s="205">
        <f>IF(N287="nulová",J287,0)</f>
        <v>0</v>
      </c>
      <c r="BJ287" s="19" t="s">
        <v>88</v>
      </c>
      <c r="BK287" s="205">
        <f>ROUND(I287*H287,2)</f>
        <v>0</v>
      </c>
      <c r="BL287" s="19" t="s">
        <v>171</v>
      </c>
      <c r="BM287" s="204" t="s">
        <v>808</v>
      </c>
    </row>
    <row r="288" spans="1:65" s="2" customFormat="1" ht="22.2" customHeight="1">
      <c r="A288" s="36"/>
      <c r="B288" s="37"/>
      <c r="C288" s="193" t="s">
        <v>494</v>
      </c>
      <c r="D288" s="193" t="s">
        <v>166</v>
      </c>
      <c r="E288" s="194" t="s">
        <v>722</v>
      </c>
      <c r="F288" s="195" t="s">
        <v>723</v>
      </c>
      <c r="G288" s="196" t="s">
        <v>169</v>
      </c>
      <c r="H288" s="197">
        <v>1109.4000000000001</v>
      </c>
      <c r="I288" s="198"/>
      <c r="J288" s="199">
        <f>ROUND(I288*H288,2)</f>
        <v>0</v>
      </c>
      <c r="K288" s="195" t="s">
        <v>170</v>
      </c>
      <c r="L288" s="41"/>
      <c r="M288" s="200" t="s">
        <v>1</v>
      </c>
      <c r="N288" s="201" t="s">
        <v>45</v>
      </c>
      <c r="O288" s="73"/>
      <c r="P288" s="202">
        <f>O288*H288</f>
        <v>0</v>
      </c>
      <c r="Q288" s="202">
        <v>0</v>
      </c>
      <c r="R288" s="202">
        <f>Q288*H288</f>
        <v>0</v>
      </c>
      <c r="S288" s="202">
        <v>1.4999999999999999E-4</v>
      </c>
      <c r="T288" s="203">
        <f>S288*H288</f>
        <v>0.16641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204" t="s">
        <v>171</v>
      </c>
      <c r="AT288" s="204" t="s">
        <v>166</v>
      </c>
      <c r="AU288" s="204" t="s">
        <v>171</v>
      </c>
      <c r="AY288" s="19" t="s">
        <v>164</v>
      </c>
      <c r="BE288" s="205">
        <f>IF(N288="základní",J288,0)</f>
        <v>0</v>
      </c>
      <c r="BF288" s="205">
        <f>IF(N288="snížená",J288,0)</f>
        <v>0</v>
      </c>
      <c r="BG288" s="205">
        <f>IF(N288="zákl. přenesená",J288,0)</f>
        <v>0</v>
      </c>
      <c r="BH288" s="205">
        <f>IF(N288="sníž. přenesená",J288,0)</f>
        <v>0</v>
      </c>
      <c r="BI288" s="205">
        <f>IF(N288="nulová",J288,0)</f>
        <v>0</v>
      </c>
      <c r="BJ288" s="19" t="s">
        <v>88</v>
      </c>
      <c r="BK288" s="205">
        <f>ROUND(I288*H288,2)</f>
        <v>0</v>
      </c>
      <c r="BL288" s="19" t="s">
        <v>171</v>
      </c>
      <c r="BM288" s="204" t="s">
        <v>809</v>
      </c>
    </row>
    <row r="289" spans="1:65" s="2" customFormat="1" ht="30" customHeight="1">
      <c r="A289" s="36"/>
      <c r="B289" s="37"/>
      <c r="C289" s="193" t="s">
        <v>500</v>
      </c>
      <c r="D289" s="193" t="s">
        <v>166</v>
      </c>
      <c r="E289" s="194" t="s">
        <v>810</v>
      </c>
      <c r="F289" s="195" t="s">
        <v>811</v>
      </c>
      <c r="G289" s="196" t="s">
        <v>169</v>
      </c>
      <c r="H289" s="197">
        <v>349.04599999999999</v>
      </c>
      <c r="I289" s="198"/>
      <c r="J289" s="199">
        <f>ROUND(I289*H289,2)</f>
        <v>0</v>
      </c>
      <c r="K289" s="195" t="s">
        <v>170</v>
      </c>
      <c r="L289" s="41"/>
      <c r="M289" s="200" t="s">
        <v>1</v>
      </c>
      <c r="N289" s="201" t="s">
        <v>45</v>
      </c>
      <c r="O289" s="73"/>
      <c r="P289" s="202">
        <f>O289*H289</f>
        <v>0</v>
      </c>
      <c r="Q289" s="202">
        <v>9.2999999999999992E-3</v>
      </c>
      <c r="R289" s="202">
        <f>Q289*H289</f>
        <v>3.2461277999999996</v>
      </c>
      <c r="S289" s="202">
        <v>0</v>
      </c>
      <c r="T289" s="203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204" t="s">
        <v>171</v>
      </c>
      <c r="AT289" s="204" t="s">
        <v>166</v>
      </c>
      <c r="AU289" s="204" t="s">
        <v>171</v>
      </c>
      <c r="AY289" s="19" t="s">
        <v>164</v>
      </c>
      <c r="BE289" s="205">
        <f>IF(N289="základní",J289,0)</f>
        <v>0</v>
      </c>
      <c r="BF289" s="205">
        <f>IF(N289="snížená",J289,0)</f>
        <v>0</v>
      </c>
      <c r="BG289" s="205">
        <f>IF(N289="zákl. přenesená",J289,0)</f>
        <v>0</v>
      </c>
      <c r="BH289" s="205">
        <f>IF(N289="sníž. přenesená",J289,0)</f>
        <v>0</v>
      </c>
      <c r="BI289" s="205">
        <f>IF(N289="nulová",J289,0)</f>
        <v>0</v>
      </c>
      <c r="BJ289" s="19" t="s">
        <v>88</v>
      </c>
      <c r="BK289" s="205">
        <f>ROUND(I289*H289,2)</f>
        <v>0</v>
      </c>
      <c r="BL289" s="19" t="s">
        <v>171</v>
      </c>
      <c r="BM289" s="204" t="s">
        <v>812</v>
      </c>
    </row>
    <row r="290" spans="1:65" s="13" customFormat="1" ht="10.199999999999999">
      <c r="B290" s="206"/>
      <c r="C290" s="207"/>
      <c r="D290" s="208" t="s">
        <v>177</v>
      </c>
      <c r="E290" s="209" t="s">
        <v>1</v>
      </c>
      <c r="F290" s="210" t="s">
        <v>402</v>
      </c>
      <c r="G290" s="207"/>
      <c r="H290" s="211">
        <v>139.41800000000001</v>
      </c>
      <c r="I290" s="212"/>
      <c r="J290" s="207"/>
      <c r="K290" s="207"/>
      <c r="L290" s="213"/>
      <c r="M290" s="214"/>
      <c r="N290" s="215"/>
      <c r="O290" s="215"/>
      <c r="P290" s="215"/>
      <c r="Q290" s="215"/>
      <c r="R290" s="215"/>
      <c r="S290" s="215"/>
      <c r="T290" s="216"/>
      <c r="AT290" s="217" t="s">
        <v>177</v>
      </c>
      <c r="AU290" s="217" t="s">
        <v>171</v>
      </c>
      <c r="AV290" s="13" t="s">
        <v>90</v>
      </c>
      <c r="AW290" s="13" t="s">
        <v>36</v>
      </c>
      <c r="AX290" s="13" t="s">
        <v>80</v>
      </c>
      <c r="AY290" s="217" t="s">
        <v>164</v>
      </c>
    </row>
    <row r="291" spans="1:65" s="13" customFormat="1" ht="20.399999999999999">
      <c r="B291" s="206"/>
      <c r="C291" s="207"/>
      <c r="D291" s="208" t="s">
        <v>177</v>
      </c>
      <c r="E291" s="209" t="s">
        <v>1</v>
      </c>
      <c r="F291" s="210" t="s">
        <v>403</v>
      </c>
      <c r="G291" s="207"/>
      <c r="H291" s="211">
        <v>142.96899999999999</v>
      </c>
      <c r="I291" s="212"/>
      <c r="J291" s="207"/>
      <c r="K291" s="207"/>
      <c r="L291" s="213"/>
      <c r="M291" s="214"/>
      <c r="N291" s="215"/>
      <c r="O291" s="215"/>
      <c r="P291" s="215"/>
      <c r="Q291" s="215"/>
      <c r="R291" s="215"/>
      <c r="S291" s="215"/>
      <c r="T291" s="216"/>
      <c r="AT291" s="217" t="s">
        <v>177</v>
      </c>
      <c r="AU291" s="217" t="s">
        <v>171</v>
      </c>
      <c r="AV291" s="13" t="s">
        <v>90</v>
      </c>
      <c r="AW291" s="13" t="s">
        <v>36</v>
      </c>
      <c r="AX291" s="13" t="s">
        <v>80</v>
      </c>
      <c r="AY291" s="217" t="s">
        <v>164</v>
      </c>
    </row>
    <row r="292" spans="1:65" s="13" customFormat="1" ht="10.199999999999999">
      <c r="B292" s="206"/>
      <c r="C292" s="207"/>
      <c r="D292" s="208" t="s">
        <v>177</v>
      </c>
      <c r="E292" s="209" t="s">
        <v>1</v>
      </c>
      <c r="F292" s="210" t="s">
        <v>404</v>
      </c>
      <c r="G292" s="207"/>
      <c r="H292" s="211">
        <v>31.585999999999999</v>
      </c>
      <c r="I292" s="212"/>
      <c r="J292" s="207"/>
      <c r="K292" s="207"/>
      <c r="L292" s="213"/>
      <c r="M292" s="214"/>
      <c r="N292" s="215"/>
      <c r="O292" s="215"/>
      <c r="P292" s="215"/>
      <c r="Q292" s="215"/>
      <c r="R292" s="215"/>
      <c r="S292" s="215"/>
      <c r="T292" s="216"/>
      <c r="AT292" s="217" t="s">
        <v>177</v>
      </c>
      <c r="AU292" s="217" t="s">
        <v>171</v>
      </c>
      <c r="AV292" s="13" t="s">
        <v>90</v>
      </c>
      <c r="AW292" s="13" t="s">
        <v>36</v>
      </c>
      <c r="AX292" s="13" t="s">
        <v>80</v>
      </c>
      <c r="AY292" s="217" t="s">
        <v>164</v>
      </c>
    </row>
    <row r="293" spans="1:65" s="13" customFormat="1" ht="20.399999999999999">
      <c r="B293" s="206"/>
      <c r="C293" s="207"/>
      <c r="D293" s="208" t="s">
        <v>177</v>
      </c>
      <c r="E293" s="209" t="s">
        <v>1</v>
      </c>
      <c r="F293" s="210" t="s">
        <v>405</v>
      </c>
      <c r="G293" s="207"/>
      <c r="H293" s="211">
        <v>11.468999999999999</v>
      </c>
      <c r="I293" s="212"/>
      <c r="J293" s="207"/>
      <c r="K293" s="207"/>
      <c r="L293" s="213"/>
      <c r="M293" s="214"/>
      <c r="N293" s="215"/>
      <c r="O293" s="215"/>
      <c r="P293" s="215"/>
      <c r="Q293" s="215"/>
      <c r="R293" s="215"/>
      <c r="S293" s="215"/>
      <c r="T293" s="216"/>
      <c r="AT293" s="217" t="s">
        <v>177</v>
      </c>
      <c r="AU293" s="217" t="s">
        <v>171</v>
      </c>
      <c r="AV293" s="13" t="s">
        <v>90</v>
      </c>
      <c r="AW293" s="13" t="s">
        <v>36</v>
      </c>
      <c r="AX293" s="13" t="s">
        <v>80</v>
      </c>
      <c r="AY293" s="217" t="s">
        <v>164</v>
      </c>
    </row>
    <row r="294" spans="1:65" s="13" customFormat="1" ht="20.399999999999999">
      <c r="B294" s="206"/>
      <c r="C294" s="207"/>
      <c r="D294" s="208" t="s">
        <v>177</v>
      </c>
      <c r="E294" s="209" t="s">
        <v>1</v>
      </c>
      <c r="F294" s="210" t="s">
        <v>406</v>
      </c>
      <c r="G294" s="207"/>
      <c r="H294" s="211">
        <v>23.603999999999999</v>
      </c>
      <c r="I294" s="212"/>
      <c r="J294" s="207"/>
      <c r="K294" s="207"/>
      <c r="L294" s="213"/>
      <c r="M294" s="214"/>
      <c r="N294" s="215"/>
      <c r="O294" s="215"/>
      <c r="P294" s="215"/>
      <c r="Q294" s="215"/>
      <c r="R294" s="215"/>
      <c r="S294" s="215"/>
      <c r="T294" s="216"/>
      <c r="AT294" s="217" t="s">
        <v>177</v>
      </c>
      <c r="AU294" s="217" t="s">
        <v>171</v>
      </c>
      <c r="AV294" s="13" t="s">
        <v>90</v>
      </c>
      <c r="AW294" s="13" t="s">
        <v>36</v>
      </c>
      <c r="AX294" s="13" t="s">
        <v>80</v>
      </c>
      <c r="AY294" s="217" t="s">
        <v>164</v>
      </c>
    </row>
    <row r="295" spans="1:65" s="14" customFormat="1" ht="10.199999999999999">
      <c r="B295" s="232"/>
      <c r="C295" s="233"/>
      <c r="D295" s="208" t="s">
        <v>177</v>
      </c>
      <c r="E295" s="234" t="s">
        <v>1</v>
      </c>
      <c r="F295" s="235" t="s">
        <v>206</v>
      </c>
      <c r="G295" s="233"/>
      <c r="H295" s="236">
        <v>349.04599999999999</v>
      </c>
      <c r="I295" s="237"/>
      <c r="J295" s="233"/>
      <c r="K295" s="233"/>
      <c r="L295" s="238"/>
      <c r="M295" s="239"/>
      <c r="N295" s="240"/>
      <c r="O295" s="240"/>
      <c r="P295" s="240"/>
      <c r="Q295" s="240"/>
      <c r="R295" s="240"/>
      <c r="S295" s="240"/>
      <c r="T295" s="241"/>
      <c r="AT295" s="242" t="s">
        <v>177</v>
      </c>
      <c r="AU295" s="242" t="s">
        <v>171</v>
      </c>
      <c r="AV295" s="14" t="s">
        <v>171</v>
      </c>
      <c r="AW295" s="14" t="s">
        <v>36</v>
      </c>
      <c r="AX295" s="14" t="s">
        <v>88</v>
      </c>
      <c r="AY295" s="242" t="s">
        <v>164</v>
      </c>
    </row>
    <row r="296" spans="1:65" s="2" customFormat="1" ht="34.799999999999997" customHeight="1">
      <c r="A296" s="36"/>
      <c r="B296" s="37"/>
      <c r="C296" s="193" t="s">
        <v>504</v>
      </c>
      <c r="D296" s="193" t="s">
        <v>166</v>
      </c>
      <c r="E296" s="194" t="s">
        <v>813</v>
      </c>
      <c r="F296" s="195" t="s">
        <v>814</v>
      </c>
      <c r="G296" s="196" t="s">
        <v>169</v>
      </c>
      <c r="H296" s="197">
        <v>324.42399999999998</v>
      </c>
      <c r="I296" s="198"/>
      <c r="J296" s="199">
        <f>ROUND(I296*H296,2)</f>
        <v>0</v>
      </c>
      <c r="K296" s="195" t="s">
        <v>170</v>
      </c>
      <c r="L296" s="41"/>
      <c r="M296" s="200" t="s">
        <v>1</v>
      </c>
      <c r="N296" s="201" t="s">
        <v>45</v>
      </c>
      <c r="O296" s="73"/>
      <c r="P296" s="202">
        <f>O296*H296</f>
        <v>0</v>
      </c>
      <c r="Q296" s="202">
        <v>1.9699999999999999E-2</v>
      </c>
      <c r="R296" s="202">
        <f>Q296*H296</f>
        <v>6.3911527999999995</v>
      </c>
      <c r="S296" s="202">
        <v>0</v>
      </c>
      <c r="T296" s="203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204" t="s">
        <v>171</v>
      </c>
      <c r="AT296" s="204" t="s">
        <v>166</v>
      </c>
      <c r="AU296" s="204" t="s">
        <v>171</v>
      </c>
      <c r="AY296" s="19" t="s">
        <v>164</v>
      </c>
      <c r="BE296" s="205">
        <f>IF(N296="základní",J296,0)</f>
        <v>0</v>
      </c>
      <c r="BF296" s="205">
        <f>IF(N296="snížená",J296,0)</f>
        <v>0</v>
      </c>
      <c r="BG296" s="205">
        <f>IF(N296="zákl. přenesená",J296,0)</f>
        <v>0</v>
      </c>
      <c r="BH296" s="205">
        <f>IF(N296="sníž. přenesená",J296,0)</f>
        <v>0</v>
      </c>
      <c r="BI296" s="205">
        <f>IF(N296="nulová",J296,0)</f>
        <v>0</v>
      </c>
      <c r="BJ296" s="19" t="s">
        <v>88</v>
      </c>
      <c r="BK296" s="205">
        <f>ROUND(I296*H296,2)</f>
        <v>0</v>
      </c>
      <c r="BL296" s="19" t="s">
        <v>171</v>
      </c>
      <c r="BM296" s="204" t="s">
        <v>815</v>
      </c>
    </row>
    <row r="297" spans="1:65" s="13" customFormat="1" ht="20.399999999999999">
      <c r="B297" s="206"/>
      <c r="C297" s="207"/>
      <c r="D297" s="208" t="s">
        <v>177</v>
      </c>
      <c r="E297" s="209" t="s">
        <v>1</v>
      </c>
      <c r="F297" s="210" t="s">
        <v>411</v>
      </c>
      <c r="G297" s="207"/>
      <c r="H297" s="211">
        <v>53.524999999999999</v>
      </c>
      <c r="I297" s="212"/>
      <c r="J297" s="207"/>
      <c r="K297" s="207"/>
      <c r="L297" s="213"/>
      <c r="M297" s="214"/>
      <c r="N297" s="215"/>
      <c r="O297" s="215"/>
      <c r="P297" s="215"/>
      <c r="Q297" s="215"/>
      <c r="R297" s="215"/>
      <c r="S297" s="215"/>
      <c r="T297" s="216"/>
      <c r="AT297" s="217" t="s">
        <v>177</v>
      </c>
      <c r="AU297" s="217" t="s">
        <v>171</v>
      </c>
      <c r="AV297" s="13" t="s">
        <v>90</v>
      </c>
      <c r="AW297" s="13" t="s">
        <v>36</v>
      </c>
      <c r="AX297" s="13" t="s">
        <v>80</v>
      </c>
      <c r="AY297" s="217" t="s">
        <v>164</v>
      </c>
    </row>
    <row r="298" spans="1:65" s="13" customFormat="1" ht="10.199999999999999">
      <c r="B298" s="206"/>
      <c r="C298" s="207"/>
      <c r="D298" s="208" t="s">
        <v>177</v>
      </c>
      <c r="E298" s="209" t="s">
        <v>1</v>
      </c>
      <c r="F298" s="210" t="s">
        <v>412</v>
      </c>
      <c r="G298" s="207"/>
      <c r="H298" s="211">
        <v>86.858000000000004</v>
      </c>
      <c r="I298" s="212"/>
      <c r="J298" s="207"/>
      <c r="K298" s="207"/>
      <c r="L298" s="213"/>
      <c r="M298" s="214"/>
      <c r="N298" s="215"/>
      <c r="O298" s="215"/>
      <c r="P298" s="215"/>
      <c r="Q298" s="215"/>
      <c r="R298" s="215"/>
      <c r="S298" s="215"/>
      <c r="T298" s="216"/>
      <c r="AT298" s="217" t="s">
        <v>177</v>
      </c>
      <c r="AU298" s="217" t="s">
        <v>171</v>
      </c>
      <c r="AV298" s="13" t="s">
        <v>90</v>
      </c>
      <c r="AW298" s="13" t="s">
        <v>36</v>
      </c>
      <c r="AX298" s="13" t="s">
        <v>80</v>
      </c>
      <c r="AY298" s="217" t="s">
        <v>164</v>
      </c>
    </row>
    <row r="299" spans="1:65" s="13" customFormat="1" ht="10.199999999999999">
      <c r="B299" s="206"/>
      <c r="C299" s="207"/>
      <c r="D299" s="208" t="s">
        <v>177</v>
      </c>
      <c r="E299" s="209" t="s">
        <v>1</v>
      </c>
      <c r="F299" s="210" t="s">
        <v>413</v>
      </c>
      <c r="G299" s="207"/>
      <c r="H299" s="211">
        <v>79.628</v>
      </c>
      <c r="I299" s="212"/>
      <c r="J299" s="207"/>
      <c r="K299" s="207"/>
      <c r="L299" s="213"/>
      <c r="M299" s="214"/>
      <c r="N299" s="215"/>
      <c r="O299" s="215"/>
      <c r="P299" s="215"/>
      <c r="Q299" s="215"/>
      <c r="R299" s="215"/>
      <c r="S299" s="215"/>
      <c r="T299" s="216"/>
      <c r="AT299" s="217" t="s">
        <v>177</v>
      </c>
      <c r="AU299" s="217" t="s">
        <v>171</v>
      </c>
      <c r="AV299" s="13" t="s">
        <v>90</v>
      </c>
      <c r="AW299" s="13" t="s">
        <v>36</v>
      </c>
      <c r="AX299" s="13" t="s">
        <v>80</v>
      </c>
      <c r="AY299" s="217" t="s">
        <v>164</v>
      </c>
    </row>
    <row r="300" spans="1:65" s="13" customFormat="1" ht="30.6">
      <c r="B300" s="206"/>
      <c r="C300" s="207"/>
      <c r="D300" s="208" t="s">
        <v>177</v>
      </c>
      <c r="E300" s="209" t="s">
        <v>1</v>
      </c>
      <c r="F300" s="210" t="s">
        <v>414</v>
      </c>
      <c r="G300" s="207"/>
      <c r="H300" s="211">
        <v>36.087000000000003</v>
      </c>
      <c r="I300" s="212"/>
      <c r="J300" s="207"/>
      <c r="K300" s="207"/>
      <c r="L300" s="213"/>
      <c r="M300" s="214"/>
      <c r="N300" s="215"/>
      <c r="O300" s="215"/>
      <c r="P300" s="215"/>
      <c r="Q300" s="215"/>
      <c r="R300" s="215"/>
      <c r="S300" s="215"/>
      <c r="T300" s="216"/>
      <c r="AT300" s="217" t="s">
        <v>177</v>
      </c>
      <c r="AU300" s="217" t="s">
        <v>171</v>
      </c>
      <c r="AV300" s="13" t="s">
        <v>90</v>
      </c>
      <c r="AW300" s="13" t="s">
        <v>36</v>
      </c>
      <c r="AX300" s="13" t="s">
        <v>80</v>
      </c>
      <c r="AY300" s="217" t="s">
        <v>164</v>
      </c>
    </row>
    <row r="301" spans="1:65" s="13" customFormat="1" ht="20.399999999999999">
      <c r="B301" s="206"/>
      <c r="C301" s="207"/>
      <c r="D301" s="208" t="s">
        <v>177</v>
      </c>
      <c r="E301" s="209" t="s">
        <v>1</v>
      </c>
      <c r="F301" s="210" t="s">
        <v>415</v>
      </c>
      <c r="G301" s="207"/>
      <c r="H301" s="211">
        <v>46.692</v>
      </c>
      <c r="I301" s="212"/>
      <c r="J301" s="207"/>
      <c r="K301" s="207"/>
      <c r="L301" s="213"/>
      <c r="M301" s="214"/>
      <c r="N301" s="215"/>
      <c r="O301" s="215"/>
      <c r="P301" s="215"/>
      <c r="Q301" s="215"/>
      <c r="R301" s="215"/>
      <c r="S301" s="215"/>
      <c r="T301" s="216"/>
      <c r="AT301" s="217" t="s">
        <v>177</v>
      </c>
      <c r="AU301" s="217" t="s">
        <v>171</v>
      </c>
      <c r="AV301" s="13" t="s">
        <v>90</v>
      </c>
      <c r="AW301" s="13" t="s">
        <v>36</v>
      </c>
      <c r="AX301" s="13" t="s">
        <v>80</v>
      </c>
      <c r="AY301" s="217" t="s">
        <v>164</v>
      </c>
    </row>
    <row r="302" spans="1:65" s="13" customFormat="1" ht="10.199999999999999">
      <c r="B302" s="206"/>
      <c r="C302" s="207"/>
      <c r="D302" s="208" t="s">
        <v>177</v>
      </c>
      <c r="E302" s="209" t="s">
        <v>1</v>
      </c>
      <c r="F302" s="210" t="s">
        <v>416</v>
      </c>
      <c r="G302" s="207"/>
      <c r="H302" s="211">
        <v>21.634</v>
      </c>
      <c r="I302" s="212"/>
      <c r="J302" s="207"/>
      <c r="K302" s="207"/>
      <c r="L302" s="213"/>
      <c r="M302" s="214"/>
      <c r="N302" s="215"/>
      <c r="O302" s="215"/>
      <c r="P302" s="215"/>
      <c r="Q302" s="215"/>
      <c r="R302" s="215"/>
      <c r="S302" s="215"/>
      <c r="T302" s="216"/>
      <c r="AT302" s="217" t="s">
        <v>177</v>
      </c>
      <c r="AU302" s="217" t="s">
        <v>171</v>
      </c>
      <c r="AV302" s="13" t="s">
        <v>90</v>
      </c>
      <c r="AW302" s="13" t="s">
        <v>36</v>
      </c>
      <c r="AX302" s="13" t="s">
        <v>80</v>
      </c>
      <c r="AY302" s="217" t="s">
        <v>164</v>
      </c>
    </row>
    <row r="303" spans="1:65" s="14" customFormat="1" ht="10.199999999999999">
      <c r="B303" s="232"/>
      <c r="C303" s="233"/>
      <c r="D303" s="208" t="s">
        <v>177</v>
      </c>
      <c r="E303" s="234" t="s">
        <v>1</v>
      </c>
      <c r="F303" s="235" t="s">
        <v>206</v>
      </c>
      <c r="G303" s="233"/>
      <c r="H303" s="236">
        <v>324.42400000000004</v>
      </c>
      <c r="I303" s="237"/>
      <c r="J303" s="233"/>
      <c r="K303" s="233"/>
      <c r="L303" s="238"/>
      <c r="M303" s="239"/>
      <c r="N303" s="240"/>
      <c r="O303" s="240"/>
      <c r="P303" s="240"/>
      <c r="Q303" s="240"/>
      <c r="R303" s="240"/>
      <c r="S303" s="240"/>
      <c r="T303" s="241"/>
      <c r="AT303" s="242" t="s">
        <v>177</v>
      </c>
      <c r="AU303" s="242" t="s">
        <v>171</v>
      </c>
      <c r="AV303" s="14" t="s">
        <v>171</v>
      </c>
      <c r="AW303" s="14" t="s">
        <v>36</v>
      </c>
      <c r="AX303" s="14" t="s">
        <v>88</v>
      </c>
      <c r="AY303" s="242" t="s">
        <v>164</v>
      </c>
    </row>
    <row r="304" spans="1:65" s="2" customFormat="1" ht="34.799999999999997" customHeight="1">
      <c r="A304" s="36"/>
      <c r="B304" s="37"/>
      <c r="C304" s="193" t="s">
        <v>508</v>
      </c>
      <c r="D304" s="193" t="s">
        <v>166</v>
      </c>
      <c r="E304" s="194" t="s">
        <v>816</v>
      </c>
      <c r="F304" s="195" t="s">
        <v>817</v>
      </c>
      <c r="G304" s="196" t="s">
        <v>169</v>
      </c>
      <c r="H304" s="197">
        <v>435.93</v>
      </c>
      <c r="I304" s="198"/>
      <c r="J304" s="199">
        <f>ROUND(I304*H304,2)</f>
        <v>0</v>
      </c>
      <c r="K304" s="195" t="s">
        <v>170</v>
      </c>
      <c r="L304" s="41"/>
      <c r="M304" s="200" t="s">
        <v>1</v>
      </c>
      <c r="N304" s="201" t="s">
        <v>45</v>
      </c>
      <c r="O304" s="73"/>
      <c r="P304" s="202">
        <f>O304*H304</f>
        <v>0</v>
      </c>
      <c r="Q304" s="202">
        <v>3.0300000000000001E-2</v>
      </c>
      <c r="R304" s="202">
        <f>Q304*H304</f>
        <v>13.208679</v>
      </c>
      <c r="S304" s="202">
        <v>0</v>
      </c>
      <c r="T304" s="203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204" t="s">
        <v>171</v>
      </c>
      <c r="AT304" s="204" t="s">
        <v>166</v>
      </c>
      <c r="AU304" s="204" t="s">
        <v>171</v>
      </c>
      <c r="AY304" s="19" t="s">
        <v>164</v>
      </c>
      <c r="BE304" s="205">
        <f>IF(N304="základní",J304,0)</f>
        <v>0</v>
      </c>
      <c r="BF304" s="205">
        <f>IF(N304="snížená",J304,0)</f>
        <v>0</v>
      </c>
      <c r="BG304" s="205">
        <f>IF(N304="zákl. přenesená",J304,0)</f>
        <v>0</v>
      </c>
      <c r="BH304" s="205">
        <f>IF(N304="sníž. přenesená",J304,0)</f>
        <v>0</v>
      </c>
      <c r="BI304" s="205">
        <f>IF(N304="nulová",J304,0)</f>
        <v>0</v>
      </c>
      <c r="BJ304" s="19" t="s">
        <v>88</v>
      </c>
      <c r="BK304" s="205">
        <f>ROUND(I304*H304,2)</f>
        <v>0</v>
      </c>
      <c r="BL304" s="19" t="s">
        <v>171</v>
      </c>
      <c r="BM304" s="204" t="s">
        <v>818</v>
      </c>
    </row>
    <row r="305" spans="1:65" s="13" customFormat="1" ht="10.199999999999999">
      <c r="B305" s="206"/>
      <c r="C305" s="207"/>
      <c r="D305" s="208" t="s">
        <v>177</v>
      </c>
      <c r="E305" s="209" t="s">
        <v>1</v>
      </c>
      <c r="F305" s="210" t="s">
        <v>421</v>
      </c>
      <c r="G305" s="207"/>
      <c r="H305" s="211">
        <v>27.632999999999999</v>
      </c>
      <c r="I305" s="212"/>
      <c r="J305" s="207"/>
      <c r="K305" s="207"/>
      <c r="L305" s="213"/>
      <c r="M305" s="214"/>
      <c r="N305" s="215"/>
      <c r="O305" s="215"/>
      <c r="P305" s="215"/>
      <c r="Q305" s="215"/>
      <c r="R305" s="215"/>
      <c r="S305" s="215"/>
      <c r="T305" s="216"/>
      <c r="AT305" s="217" t="s">
        <v>177</v>
      </c>
      <c r="AU305" s="217" t="s">
        <v>171</v>
      </c>
      <c r="AV305" s="13" t="s">
        <v>90</v>
      </c>
      <c r="AW305" s="13" t="s">
        <v>36</v>
      </c>
      <c r="AX305" s="13" t="s">
        <v>80</v>
      </c>
      <c r="AY305" s="217" t="s">
        <v>164</v>
      </c>
    </row>
    <row r="306" spans="1:65" s="13" customFormat="1" ht="10.199999999999999">
      <c r="B306" s="206"/>
      <c r="C306" s="207"/>
      <c r="D306" s="208" t="s">
        <v>177</v>
      </c>
      <c r="E306" s="209" t="s">
        <v>1</v>
      </c>
      <c r="F306" s="210" t="s">
        <v>422</v>
      </c>
      <c r="G306" s="207"/>
      <c r="H306" s="211">
        <v>27.058</v>
      </c>
      <c r="I306" s="212"/>
      <c r="J306" s="207"/>
      <c r="K306" s="207"/>
      <c r="L306" s="213"/>
      <c r="M306" s="214"/>
      <c r="N306" s="215"/>
      <c r="O306" s="215"/>
      <c r="P306" s="215"/>
      <c r="Q306" s="215"/>
      <c r="R306" s="215"/>
      <c r="S306" s="215"/>
      <c r="T306" s="216"/>
      <c r="AT306" s="217" t="s">
        <v>177</v>
      </c>
      <c r="AU306" s="217" t="s">
        <v>171</v>
      </c>
      <c r="AV306" s="13" t="s">
        <v>90</v>
      </c>
      <c r="AW306" s="13" t="s">
        <v>36</v>
      </c>
      <c r="AX306" s="13" t="s">
        <v>80</v>
      </c>
      <c r="AY306" s="217" t="s">
        <v>164</v>
      </c>
    </row>
    <row r="307" spans="1:65" s="13" customFormat="1" ht="20.399999999999999">
      <c r="B307" s="206"/>
      <c r="C307" s="207"/>
      <c r="D307" s="208" t="s">
        <v>177</v>
      </c>
      <c r="E307" s="209" t="s">
        <v>1</v>
      </c>
      <c r="F307" s="210" t="s">
        <v>423</v>
      </c>
      <c r="G307" s="207"/>
      <c r="H307" s="211">
        <v>54.139000000000003</v>
      </c>
      <c r="I307" s="212"/>
      <c r="J307" s="207"/>
      <c r="K307" s="207"/>
      <c r="L307" s="213"/>
      <c r="M307" s="214"/>
      <c r="N307" s="215"/>
      <c r="O307" s="215"/>
      <c r="P307" s="215"/>
      <c r="Q307" s="215"/>
      <c r="R307" s="215"/>
      <c r="S307" s="215"/>
      <c r="T307" s="216"/>
      <c r="AT307" s="217" t="s">
        <v>177</v>
      </c>
      <c r="AU307" s="217" t="s">
        <v>171</v>
      </c>
      <c r="AV307" s="13" t="s">
        <v>90</v>
      </c>
      <c r="AW307" s="13" t="s">
        <v>36</v>
      </c>
      <c r="AX307" s="13" t="s">
        <v>80</v>
      </c>
      <c r="AY307" s="217" t="s">
        <v>164</v>
      </c>
    </row>
    <row r="308" spans="1:65" s="13" customFormat="1" ht="10.199999999999999">
      <c r="B308" s="206"/>
      <c r="C308" s="207"/>
      <c r="D308" s="208" t="s">
        <v>177</v>
      </c>
      <c r="E308" s="209" t="s">
        <v>1</v>
      </c>
      <c r="F308" s="210" t="s">
        <v>424</v>
      </c>
      <c r="G308" s="207"/>
      <c r="H308" s="211">
        <v>4.298</v>
      </c>
      <c r="I308" s="212"/>
      <c r="J308" s="207"/>
      <c r="K308" s="207"/>
      <c r="L308" s="213"/>
      <c r="M308" s="214"/>
      <c r="N308" s="215"/>
      <c r="O308" s="215"/>
      <c r="P308" s="215"/>
      <c r="Q308" s="215"/>
      <c r="R308" s="215"/>
      <c r="S308" s="215"/>
      <c r="T308" s="216"/>
      <c r="AT308" s="217" t="s">
        <v>177</v>
      </c>
      <c r="AU308" s="217" t="s">
        <v>171</v>
      </c>
      <c r="AV308" s="13" t="s">
        <v>90</v>
      </c>
      <c r="AW308" s="13" t="s">
        <v>36</v>
      </c>
      <c r="AX308" s="13" t="s">
        <v>80</v>
      </c>
      <c r="AY308" s="217" t="s">
        <v>164</v>
      </c>
    </row>
    <row r="309" spans="1:65" s="13" customFormat="1" ht="10.199999999999999">
      <c r="B309" s="206"/>
      <c r="C309" s="207"/>
      <c r="D309" s="208" t="s">
        <v>177</v>
      </c>
      <c r="E309" s="209" t="s">
        <v>1</v>
      </c>
      <c r="F309" s="210" t="s">
        <v>425</v>
      </c>
      <c r="G309" s="207"/>
      <c r="H309" s="211">
        <v>35.875</v>
      </c>
      <c r="I309" s="212"/>
      <c r="J309" s="207"/>
      <c r="K309" s="207"/>
      <c r="L309" s="213"/>
      <c r="M309" s="214"/>
      <c r="N309" s="215"/>
      <c r="O309" s="215"/>
      <c r="P309" s="215"/>
      <c r="Q309" s="215"/>
      <c r="R309" s="215"/>
      <c r="S309" s="215"/>
      <c r="T309" s="216"/>
      <c r="AT309" s="217" t="s">
        <v>177</v>
      </c>
      <c r="AU309" s="217" t="s">
        <v>171</v>
      </c>
      <c r="AV309" s="13" t="s">
        <v>90</v>
      </c>
      <c r="AW309" s="13" t="s">
        <v>36</v>
      </c>
      <c r="AX309" s="13" t="s">
        <v>80</v>
      </c>
      <c r="AY309" s="217" t="s">
        <v>164</v>
      </c>
    </row>
    <row r="310" spans="1:65" s="13" customFormat="1" ht="10.199999999999999">
      <c r="B310" s="206"/>
      <c r="C310" s="207"/>
      <c r="D310" s="208" t="s">
        <v>177</v>
      </c>
      <c r="E310" s="209" t="s">
        <v>1</v>
      </c>
      <c r="F310" s="210" t="s">
        <v>426</v>
      </c>
      <c r="G310" s="207"/>
      <c r="H310" s="211">
        <v>26.481999999999999</v>
      </c>
      <c r="I310" s="212"/>
      <c r="J310" s="207"/>
      <c r="K310" s="207"/>
      <c r="L310" s="213"/>
      <c r="M310" s="214"/>
      <c r="N310" s="215"/>
      <c r="O310" s="215"/>
      <c r="P310" s="215"/>
      <c r="Q310" s="215"/>
      <c r="R310" s="215"/>
      <c r="S310" s="215"/>
      <c r="T310" s="216"/>
      <c r="AT310" s="217" t="s">
        <v>177</v>
      </c>
      <c r="AU310" s="217" t="s">
        <v>171</v>
      </c>
      <c r="AV310" s="13" t="s">
        <v>90</v>
      </c>
      <c r="AW310" s="13" t="s">
        <v>36</v>
      </c>
      <c r="AX310" s="13" t="s">
        <v>80</v>
      </c>
      <c r="AY310" s="217" t="s">
        <v>164</v>
      </c>
    </row>
    <row r="311" spans="1:65" s="13" customFormat="1" ht="20.399999999999999">
      <c r="B311" s="206"/>
      <c r="C311" s="207"/>
      <c r="D311" s="208" t="s">
        <v>177</v>
      </c>
      <c r="E311" s="209" t="s">
        <v>1</v>
      </c>
      <c r="F311" s="210" t="s">
        <v>427</v>
      </c>
      <c r="G311" s="207"/>
      <c r="H311" s="211">
        <v>37.207999999999998</v>
      </c>
      <c r="I311" s="212"/>
      <c r="J311" s="207"/>
      <c r="K311" s="207"/>
      <c r="L311" s="213"/>
      <c r="M311" s="214"/>
      <c r="N311" s="215"/>
      <c r="O311" s="215"/>
      <c r="P311" s="215"/>
      <c r="Q311" s="215"/>
      <c r="R311" s="215"/>
      <c r="S311" s="215"/>
      <c r="T311" s="216"/>
      <c r="AT311" s="217" t="s">
        <v>177</v>
      </c>
      <c r="AU311" s="217" t="s">
        <v>171</v>
      </c>
      <c r="AV311" s="13" t="s">
        <v>90</v>
      </c>
      <c r="AW311" s="13" t="s">
        <v>36</v>
      </c>
      <c r="AX311" s="13" t="s">
        <v>80</v>
      </c>
      <c r="AY311" s="217" t="s">
        <v>164</v>
      </c>
    </row>
    <row r="312" spans="1:65" s="13" customFormat="1" ht="20.399999999999999">
      <c r="B312" s="206"/>
      <c r="C312" s="207"/>
      <c r="D312" s="208" t="s">
        <v>177</v>
      </c>
      <c r="E312" s="209" t="s">
        <v>1</v>
      </c>
      <c r="F312" s="210" t="s">
        <v>428</v>
      </c>
      <c r="G312" s="207"/>
      <c r="H312" s="211">
        <v>42.460999999999999</v>
      </c>
      <c r="I312" s="212"/>
      <c r="J312" s="207"/>
      <c r="K312" s="207"/>
      <c r="L312" s="213"/>
      <c r="M312" s="214"/>
      <c r="N312" s="215"/>
      <c r="O312" s="215"/>
      <c r="P312" s="215"/>
      <c r="Q312" s="215"/>
      <c r="R312" s="215"/>
      <c r="S312" s="215"/>
      <c r="T312" s="216"/>
      <c r="AT312" s="217" t="s">
        <v>177</v>
      </c>
      <c r="AU312" s="217" t="s">
        <v>171</v>
      </c>
      <c r="AV312" s="13" t="s">
        <v>90</v>
      </c>
      <c r="AW312" s="13" t="s">
        <v>36</v>
      </c>
      <c r="AX312" s="13" t="s">
        <v>80</v>
      </c>
      <c r="AY312" s="217" t="s">
        <v>164</v>
      </c>
    </row>
    <row r="313" spans="1:65" s="13" customFormat="1" ht="10.199999999999999">
      <c r="B313" s="206"/>
      <c r="C313" s="207"/>
      <c r="D313" s="208" t="s">
        <v>177</v>
      </c>
      <c r="E313" s="209" t="s">
        <v>1</v>
      </c>
      <c r="F313" s="210" t="s">
        <v>429</v>
      </c>
      <c r="G313" s="207"/>
      <c r="H313" s="211">
        <v>40.747</v>
      </c>
      <c r="I313" s="212"/>
      <c r="J313" s="207"/>
      <c r="K313" s="207"/>
      <c r="L313" s="213"/>
      <c r="M313" s="214"/>
      <c r="N313" s="215"/>
      <c r="O313" s="215"/>
      <c r="P313" s="215"/>
      <c r="Q313" s="215"/>
      <c r="R313" s="215"/>
      <c r="S313" s="215"/>
      <c r="T313" s="216"/>
      <c r="AT313" s="217" t="s">
        <v>177</v>
      </c>
      <c r="AU313" s="217" t="s">
        <v>171</v>
      </c>
      <c r="AV313" s="13" t="s">
        <v>90</v>
      </c>
      <c r="AW313" s="13" t="s">
        <v>36</v>
      </c>
      <c r="AX313" s="13" t="s">
        <v>80</v>
      </c>
      <c r="AY313" s="217" t="s">
        <v>164</v>
      </c>
    </row>
    <row r="314" spans="1:65" s="13" customFormat="1" ht="10.199999999999999">
      <c r="B314" s="206"/>
      <c r="C314" s="207"/>
      <c r="D314" s="208" t="s">
        <v>177</v>
      </c>
      <c r="E314" s="209" t="s">
        <v>1</v>
      </c>
      <c r="F314" s="210" t="s">
        <v>430</v>
      </c>
      <c r="G314" s="207"/>
      <c r="H314" s="211">
        <v>28.614999999999998</v>
      </c>
      <c r="I314" s="212"/>
      <c r="J314" s="207"/>
      <c r="K314" s="207"/>
      <c r="L314" s="213"/>
      <c r="M314" s="214"/>
      <c r="N314" s="215"/>
      <c r="O314" s="215"/>
      <c r="P314" s="215"/>
      <c r="Q314" s="215"/>
      <c r="R314" s="215"/>
      <c r="S314" s="215"/>
      <c r="T314" s="216"/>
      <c r="AT314" s="217" t="s">
        <v>177</v>
      </c>
      <c r="AU314" s="217" t="s">
        <v>171</v>
      </c>
      <c r="AV314" s="13" t="s">
        <v>90</v>
      </c>
      <c r="AW314" s="13" t="s">
        <v>36</v>
      </c>
      <c r="AX314" s="13" t="s">
        <v>80</v>
      </c>
      <c r="AY314" s="217" t="s">
        <v>164</v>
      </c>
    </row>
    <row r="315" spans="1:65" s="13" customFormat="1" ht="10.199999999999999">
      <c r="B315" s="206"/>
      <c r="C315" s="207"/>
      <c r="D315" s="208" t="s">
        <v>177</v>
      </c>
      <c r="E315" s="209" t="s">
        <v>1</v>
      </c>
      <c r="F315" s="210" t="s">
        <v>431</v>
      </c>
      <c r="G315" s="207"/>
      <c r="H315" s="211">
        <v>56.654000000000003</v>
      </c>
      <c r="I315" s="212"/>
      <c r="J315" s="207"/>
      <c r="K315" s="207"/>
      <c r="L315" s="213"/>
      <c r="M315" s="214"/>
      <c r="N315" s="215"/>
      <c r="O315" s="215"/>
      <c r="P315" s="215"/>
      <c r="Q315" s="215"/>
      <c r="R315" s="215"/>
      <c r="S315" s="215"/>
      <c r="T315" s="216"/>
      <c r="AT315" s="217" t="s">
        <v>177</v>
      </c>
      <c r="AU315" s="217" t="s">
        <v>171</v>
      </c>
      <c r="AV315" s="13" t="s">
        <v>90</v>
      </c>
      <c r="AW315" s="13" t="s">
        <v>36</v>
      </c>
      <c r="AX315" s="13" t="s">
        <v>80</v>
      </c>
      <c r="AY315" s="217" t="s">
        <v>164</v>
      </c>
    </row>
    <row r="316" spans="1:65" s="13" customFormat="1" ht="10.199999999999999">
      <c r="B316" s="206"/>
      <c r="C316" s="207"/>
      <c r="D316" s="208" t="s">
        <v>177</v>
      </c>
      <c r="E316" s="209" t="s">
        <v>1</v>
      </c>
      <c r="F316" s="210" t="s">
        <v>819</v>
      </c>
      <c r="G316" s="207"/>
      <c r="H316" s="211">
        <v>54.76</v>
      </c>
      <c r="I316" s="212"/>
      <c r="J316" s="207"/>
      <c r="K316" s="207"/>
      <c r="L316" s="213"/>
      <c r="M316" s="214"/>
      <c r="N316" s="215"/>
      <c r="O316" s="215"/>
      <c r="P316" s="215"/>
      <c r="Q316" s="215"/>
      <c r="R316" s="215"/>
      <c r="S316" s="215"/>
      <c r="T316" s="216"/>
      <c r="AT316" s="217" t="s">
        <v>177</v>
      </c>
      <c r="AU316" s="217" t="s">
        <v>171</v>
      </c>
      <c r="AV316" s="13" t="s">
        <v>90</v>
      </c>
      <c r="AW316" s="13" t="s">
        <v>36</v>
      </c>
      <c r="AX316" s="13" t="s">
        <v>80</v>
      </c>
      <c r="AY316" s="217" t="s">
        <v>164</v>
      </c>
    </row>
    <row r="317" spans="1:65" s="14" customFormat="1" ht="10.199999999999999">
      <c r="B317" s="232"/>
      <c r="C317" s="233"/>
      <c r="D317" s="208" t="s">
        <v>177</v>
      </c>
      <c r="E317" s="234" t="s">
        <v>1</v>
      </c>
      <c r="F317" s="235" t="s">
        <v>206</v>
      </c>
      <c r="G317" s="233"/>
      <c r="H317" s="236">
        <v>435.93</v>
      </c>
      <c r="I317" s="237"/>
      <c r="J317" s="233"/>
      <c r="K317" s="233"/>
      <c r="L317" s="238"/>
      <c r="M317" s="239"/>
      <c r="N317" s="240"/>
      <c r="O317" s="240"/>
      <c r="P317" s="240"/>
      <c r="Q317" s="240"/>
      <c r="R317" s="240"/>
      <c r="S317" s="240"/>
      <c r="T317" s="241"/>
      <c r="AT317" s="242" t="s">
        <v>177</v>
      </c>
      <c r="AU317" s="242" t="s">
        <v>171</v>
      </c>
      <c r="AV317" s="14" t="s">
        <v>171</v>
      </c>
      <c r="AW317" s="14" t="s">
        <v>36</v>
      </c>
      <c r="AX317" s="14" t="s">
        <v>88</v>
      </c>
      <c r="AY317" s="242" t="s">
        <v>164</v>
      </c>
    </row>
    <row r="318" spans="1:65" s="2" customFormat="1" ht="19.8" customHeight="1">
      <c r="A318" s="36"/>
      <c r="B318" s="37"/>
      <c r="C318" s="193" t="s">
        <v>513</v>
      </c>
      <c r="D318" s="193" t="s">
        <v>166</v>
      </c>
      <c r="E318" s="194" t="s">
        <v>736</v>
      </c>
      <c r="F318" s="195" t="s">
        <v>737</v>
      </c>
      <c r="G318" s="196" t="s">
        <v>169</v>
      </c>
      <c r="H318" s="197">
        <v>1109.4000000000001</v>
      </c>
      <c r="I318" s="198"/>
      <c r="J318" s="199">
        <f>ROUND(I318*H318,2)</f>
        <v>0</v>
      </c>
      <c r="K318" s="195" t="s">
        <v>170</v>
      </c>
      <c r="L318" s="41"/>
      <c r="M318" s="200" t="s">
        <v>1</v>
      </c>
      <c r="N318" s="201" t="s">
        <v>45</v>
      </c>
      <c r="O318" s="73"/>
      <c r="P318" s="202">
        <f>O318*H318</f>
        <v>0</v>
      </c>
      <c r="Q318" s="202">
        <v>5.4599999999999996E-3</v>
      </c>
      <c r="R318" s="202">
        <f>Q318*H318</f>
        <v>6.0573240000000004</v>
      </c>
      <c r="S318" s="202">
        <v>0</v>
      </c>
      <c r="T318" s="203">
        <f>S318*H318</f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204" t="s">
        <v>171</v>
      </c>
      <c r="AT318" s="204" t="s">
        <v>166</v>
      </c>
      <c r="AU318" s="204" t="s">
        <v>171</v>
      </c>
      <c r="AY318" s="19" t="s">
        <v>164</v>
      </c>
      <c r="BE318" s="205">
        <f>IF(N318="základní",J318,0)</f>
        <v>0</v>
      </c>
      <c r="BF318" s="205">
        <f>IF(N318="snížená",J318,0)</f>
        <v>0</v>
      </c>
      <c r="BG318" s="205">
        <f>IF(N318="zákl. přenesená",J318,0)</f>
        <v>0</v>
      </c>
      <c r="BH318" s="205">
        <f>IF(N318="sníž. přenesená",J318,0)</f>
        <v>0</v>
      </c>
      <c r="BI318" s="205">
        <f>IF(N318="nulová",J318,0)</f>
        <v>0</v>
      </c>
      <c r="BJ318" s="19" t="s">
        <v>88</v>
      </c>
      <c r="BK318" s="205">
        <f>ROUND(I318*H318,2)</f>
        <v>0</v>
      </c>
      <c r="BL318" s="19" t="s">
        <v>171</v>
      </c>
      <c r="BM318" s="204" t="s">
        <v>820</v>
      </c>
    </row>
    <row r="319" spans="1:65" s="13" customFormat="1" ht="10.199999999999999">
      <c r="B319" s="206"/>
      <c r="C319" s="207"/>
      <c r="D319" s="208" t="s">
        <v>177</v>
      </c>
      <c r="E319" s="209" t="s">
        <v>1</v>
      </c>
      <c r="F319" s="210" t="s">
        <v>821</v>
      </c>
      <c r="G319" s="207"/>
      <c r="H319" s="211">
        <v>1109.4000000000001</v>
      </c>
      <c r="I319" s="212"/>
      <c r="J319" s="207"/>
      <c r="K319" s="207"/>
      <c r="L319" s="213"/>
      <c r="M319" s="214"/>
      <c r="N319" s="215"/>
      <c r="O319" s="215"/>
      <c r="P319" s="215"/>
      <c r="Q319" s="215"/>
      <c r="R319" s="215"/>
      <c r="S319" s="215"/>
      <c r="T319" s="216"/>
      <c r="AT319" s="217" t="s">
        <v>177</v>
      </c>
      <c r="AU319" s="217" t="s">
        <v>171</v>
      </c>
      <c r="AV319" s="13" t="s">
        <v>90</v>
      </c>
      <c r="AW319" s="13" t="s">
        <v>36</v>
      </c>
      <c r="AX319" s="13" t="s">
        <v>88</v>
      </c>
      <c r="AY319" s="217" t="s">
        <v>164</v>
      </c>
    </row>
    <row r="320" spans="1:65" s="17" customFormat="1" ht="20.85" customHeight="1">
      <c r="B320" s="267"/>
      <c r="C320" s="268"/>
      <c r="D320" s="269" t="s">
        <v>79</v>
      </c>
      <c r="E320" s="269" t="s">
        <v>822</v>
      </c>
      <c r="F320" s="269" t="s">
        <v>823</v>
      </c>
      <c r="G320" s="268"/>
      <c r="H320" s="268"/>
      <c r="I320" s="270"/>
      <c r="J320" s="271">
        <f>BK320</f>
        <v>0</v>
      </c>
      <c r="K320" s="268"/>
      <c r="L320" s="272"/>
      <c r="M320" s="273"/>
      <c r="N320" s="274"/>
      <c r="O320" s="274"/>
      <c r="P320" s="275">
        <f>P321+SUM(P322:P332)+P339</f>
        <v>0</v>
      </c>
      <c r="Q320" s="274"/>
      <c r="R320" s="275">
        <f>R321+SUM(R322:R332)+R339</f>
        <v>13.911357239999997</v>
      </c>
      <c r="S320" s="274"/>
      <c r="T320" s="276">
        <f>T321+SUM(T322:T332)+T339</f>
        <v>0</v>
      </c>
      <c r="AR320" s="277" t="s">
        <v>88</v>
      </c>
      <c r="AT320" s="278" t="s">
        <v>79</v>
      </c>
      <c r="AU320" s="278" t="s">
        <v>179</v>
      </c>
      <c r="AY320" s="277" t="s">
        <v>164</v>
      </c>
      <c r="BK320" s="279">
        <f>BK321+SUM(BK322:BK332)+BK339</f>
        <v>0</v>
      </c>
    </row>
    <row r="321" spans="1:65" s="2" customFormat="1" ht="22.2" customHeight="1">
      <c r="A321" s="36"/>
      <c r="B321" s="37"/>
      <c r="C321" s="193" t="s">
        <v>518</v>
      </c>
      <c r="D321" s="193" t="s">
        <v>166</v>
      </c>
      <c r="E321" s="194" t="s">
        <v>824</v>
      </c>
      <c r="F321" s="195" t="s">
        <v>825</v>
      </c>
      <c r="G321" s="196" t="s">
        <v>169</v>
      </c>
      <c r="H321" s="197">
        <v>146.93799999999999</v>
      </c>
      <c r="I321" s="198"/>
      <c r="J321" s="199">
        <f>ROUND(I321*H321,2)</f>
        <v>0</v>
      </c>
      <c r="K321" s="195" t="s">
        <v>170</v>
      </c>
      <c r="L321" s="41"/>
      <c r="M321" s="200" t="s">
        <v>1</v>
      </c>
      <c r="N321" s="201" t="s">
        <v>45</v>
      </c>
      <c r="O321" s="73"/>
      <c r="P321" s="202">
        <f>O321*H321</f>
        <v>0</v>
      </c>
      <c r="Q321" s="202">
        <v>3.3E-3</v>
      </c>
      <c r="R321" s="202">
        <f>Q321*H321</f>
        <v>0.48489539999999998</v>
      </c>
      <c r="S321" s="202">
        <v>0</v>
      </c>
      <c r="T321" s="203">
        <f>S321*H321</f>
        <v>0</v>
      </c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R321" s="204" t="s">
        <v>171</v>
      </c>
      <c r="AT321" s="204" t="s">
        <v>166</v>
      </c>
      <c r="AU321" s="204" t="s">
        <v>171</v>
      </c>
      <c r="AY321" s="19" t="s">
        <v>164</v>
      </c>
      <c r="BE321" s="205">
        <f>IF(N321="základní",J321,0)</f>
        <v>0</v>
      </c>
      <c r="BF321" s="205">
        <f>IF(N321="snížená",J321,0)</f>
        <v>0</v>
      </c>
      <c r="BG321" s="205">
        <f>IF(N321="zákl. přenesená",J321,0)</f>
        <v>0</v>
      </c>
      <c r="BH321" s="205">
        <f>IF(N321="sníž. přenesená",J321,0)</f>
        <v>0</v>
      </c>
      <c r="BI321" s="205">
        <f>IF(N321="nulová",J321,0)</f>
        <v>0</v>
      </c>
      <c r="BJ321" s="19" t="s">
        <v>88</v>
      </c>
      <c r="BK321" s="205">
        <f>ROUND(I321*H321,2)</f>
        <v>0</v>
      </c>
      <c r="BL321" s="19" t="s">
        <v>171</v>
      </c>
      <c r="BM321" s="204" t="s">
        <v>826</v>
      </c>
    </row>
    <row r="322" spans="1:65" s="13" customFormat="1" ht="10.199999999999999">
      <c r="B322" s="206"/>
      <c r="C322" s="207"/>
      <c r="D322" s="208" t="s">
        <v>177</v>
      </c>
      <c r="E322" s="209" t="s">
        <v>1</v>
      </c>
      <c r="F322" s="210" t="s">
        <v>827</v>
      </c>
      <c r="G322" s="207"/>
      <c r="H322" s="211">
        <v>146.93799999999999</v>
      </c>
      <c r="I322" s="212"/>
      <c r="J322" s="207"/>
      <c r="K322" s="207"/>
      <c r="L322" s="213"/>
      <c r="M322" s="214"/>
      <c r="N322" s="215"/>
      <c r="O322" s="215"/>
      <c r="P322" s="215"/>
      <c r="Q322" s="215"/>
      <c r="R322" s="215"/>
      <c r="S322" s="215"/>
      <c r="T322" s="216"/>
      <c r="AT322" s="217" t="s">
        <v>177</v>
      </c>
      <c r="AU322" s="217" t="s">
        <v>171</v>
      </c>
      <c r="AV322" s="13" t="s">
        <v>90</v>
      </c>
      <c r="AW322" s="13" t="s">
        <v>36</v>
      </c>
      <c r="AX322" s="13" t="s">
        <v>88</v>
      </c>
      <c r="AY322" s="217" t="s">
        <v>164</v>
      </c>
    </row>
    <row r="323" spans="1:65" s="2" customFormat="1" ht="14.4" customHeight="1">
      <c r="A323" s="36"/>
      <c r="B323" s="37"/>
      <c r="C323" s="193" t="s">
        <v>523</v>
      </c>
      <c r="D323" s="193" t="s">
        <v>166</v>
      </c>
      <c r="E323" s="194" t="s">
        <v>828</v>
      </c>
      <c r="F323" s="195" t="s">
        <v>829</v>
      </c>
      <c r="G323" s="196" t="s">
        <v>169</v>
      </c>
      <c r="H323" s="197">
        <v>30.834</v>
      </c>
      <c r="I323" s="198"/>
      <c r="J323" s="199">
        <f>ROUND(I323*H323,2)</f>
        <v>0</v>
      </c>
      <c r="K323" s="195" t="s">
        <v>170</v>
      </c>
      <c r="L323" s="41"/>
      <c r="M323" s="200" t="s">
        <v>1</v>
      </c>
      <c r="N323" s="201" t="s">
        <v>45</v>
      </c>
      <c r="O323" s="73"/>
      <c r="P323" s="202">
        <f>O323*H323</f>
        <v>0</v>
      </c>
      <c r="Q323" s="202">
        <v>8.9999999999999993E-3</v>
      </c>
      <c r="R323" s="202">
        <f>Q323*H323</f>
        <v>0.27750599999999997</v>
      </c>
      <c r="S323" s="202">
        <v>0</v>
      </c>
      <c r="T323" s="203">
        <f>S323*H323</f>
        <v>0</v>
      </c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R323" s="204" t="s">
        <v>171</v>
      </c>
      <c r="AT323" s="204" t="s">
        <v>166</v>
      </c>
      <c r="AU323" s="204" t="s">
        <v>171</v>
      </c>
      <c r="AY323" s="19" t="s">
        <v>164</v>
      </c>
      <c r="BE323" s="205">
        <f>IF(N323="základní",J323,0)</f>
        <v>0</v>
      </c>
      <c r="BF323" s="205">
        <f>IF(N323="snížená",J323,0)</f>
        <v>0</v>
      </c>
      <c r="BG323" s="205">
        <f>IF(N323="zákl. přenesená",J323,0)</f>
        <v>0</v>
      </c>
      <c r="BH323" s="205">
        <f>IF(N323="sníž. přenesená",J323,0)</f>
        <v>0</v>
      </c>
      <c r="BI323" s="205">
        <f>IF(N323="nulová",J323,0)</f>
        <v>0</v>
      </c>
      <c r="BJ323" s="19" t="s">
        <v>88</v>
      </c>
      <c r="BK323" s="205">
        <f>ROUND(I323*H323,2)</f>
        <v>0</v>
      </c>
      <c r="BL323" s="19" t="s">
        <v>171</v>
      </c>
      <c r="BM323" s="204" t="s">
        <v>830</v>
      </c>
    </row>
    <row r="324" spans="1:65" s="13" customFormat="1" ht="10.199999999999999">
      <c r="B324" s="206"/>
      <c r="C324" s="207"/>
      <c r="D324" s="208" t="s">
        <v>177</v>
      </c>
      <c r="E324" s="209" t="s">
        <v>1</v>
      </c>
      <c r="F324" s="210" t="s">
        <v>831</v>
      </c>
      <c r="G324" s="207"/>
      <c r="H324" s="211">
        <v>30.834</v>
      </c>
      <c r="I324" s="212"/>
      <c r="J324" s="207"/>
      <c r="K324" s="207"/>
      <c r="L324" s="213"/>
      <c r="M324" s="214"/>
      <c r="N324" s="215"/>
      <c r="O324" s="215"/>
      <c r="P324" s="215"/>
      <c r="Q324" s="215"/>
      <c r="R324" s="215"/>
      <c r="S324" s="215"/>
      <c r="T324" s="216"/>
      <c r="AT324" s="217" t="s">
        <v>177</v>
      </c>
      <c r="AU324" s="217" t="s">
        <v>171</v>
      </c>
      <c r="AV324" s="13" t="s">
        <v>90</v>
      </c>
      <c r="AW324" s="13" t="s">
        <v>36</v>
      </c>
      <c r="AX324" s="13" t="s">
        <v>88</v>
      </c>
      <c r="AY324" s="217" t="s">
        <v>164</v>
      </c>
    </row>
    <row r="325" spans="1:65" s="2" customFormat="1" ht="22.2" customHeight="1">
      <c r="A325" s="36"/>
      <c r="B325" s="37"/>
      <c r="C325" s="193" t="s">
        <v>529</v>
      </c>
      <c r="D325" s="193" t="s">
        <v>166</v>
      </c>
      <c r="E325" s="194" t="s">
        <v>832</v>
      </c>
      <c r="F325" s="195" t="s">
        <v>833</v>
      </c>
      <c r="G325" s="196" t="s">
        <v>169</v>
      </c>
      <c r="H325" s="197">
        <v>30.834</v>
      </c>
      <c r="I325" s="198"/>
      <c r="J325" s="199">
        <f>ROUND(I325*H325,2)</f>
        <v>0</v>
      </c>
      <c r="K325" s="195" t="s">
        <v>170</v>
      </c>
      <c r="L325" s="41"/>
      <c r="M325" s="200" t="s">
        <v>1</v>
      </c>
      <c r="N325" s="201" t="s">
        <v>45</v>
      </c>
      <c r="O325" s="73"/>
      <c r="P325" s="202">
        <f>O325*H325</f>
        <v>0</v>
      </c>
      <c r="Q325" s="202">
        <v>2.3230000000000001E-2</v>
      </c>
      <c r="R325" s="202">
        <f>Q325*H325</f>
        <v>0.71627382000000006</v>
      </c>
      <c r="S325" s="202">
        <v>0</v>
      </c>
      <c r="T325" s="203">
        <f>S325*H325</f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204" t="s">
        <v>171</v>
      </c>
      <c r="AT325" s="204" t="s">
        <v>166</v>
      </c>
      <c r="AU325" s="204" t="s">
        <v>171</v>
      </c>
      <c r="AY325" s="19" t="s">
        <v>164</v>
      </c>
      <c r="BE325" s="205">
        <f>IF(N325="základní",J325,0)</f>
        <v>0</v>
      </c>
      <c r="BF325" s="205">
        <f>IF(N325="snížená",J325,0)</f>
        <v>0</v>
      </c>
      <c r="BG325" s="205">
        <f>IF(N325="zákl. přenesená",J325,0)</f>
        <v>0</v>
      </c>
      <c r="BH325" s="205">
        <f>IF(N325="sníž. přenesená",J325,0)</f>
        <v>0</v>
      </c>
      <c r="BI325" s="205">
        <f>IF(N325="nulová",J325,0)</f>
        <v>0</v>
      </c>
      <c r="BJ325" s="19" t="s">
        <v>88</v>
      </c>
      <c r="BK325" s="205">
        <f>ROUND(I325*H325,2)</f>
        <v>0</v>
      </c>
      <c r="BL325" s="19" t="s">
        <v>171</v>
      </c>
      <c r="BM325" s="204" t="s">
        <v>834</v>
      </c>
    </row>
    <row r="326" spans="1:65" s="2" customFormat="1" ht="22.2" customHeight="1">
      <c r="A326" s="36"/>
      <c r="B326" s="37"/>
      <c r="C326" s="193" t="s">
        <v>537</v>
      </c>
      <c r="D326" s="193" t="s">
        <v>166</v>
      </c>
      <c r="E326" s="194" t="s">
        <v>835</v>
      </c>
      <c r="F326" s="195" t="s">
        <v>836</v>
      </c>
      <c r="G326" s="196" t="s">
        <v>169</v>
      </c>
      <c r="H326" s="197">
        <v>61.667999999999999</v>
      </c>
      <c r="I326" s="198"/>
      <c r="J326" s="199">
        <f>ROUND(I326*H326,2)</f>
        <v>0</v>
      </c>
      <c r="K326" s="195" t="s">
        <v>170</v>
      </c>
      <c r="L326" s="41"/>
      <c r="M326" s="200" t="s">
        <v>1</v>
      </c>
      <c r="N326" s="201" t="s">
        <v>45</v>
      </c>
      <c r="O326" s="73"/>
      <c r="P326" s="202">
        <f>O326*H326</f>
        <v>0</v>
      </c>
      <c r="Q326" s="202">
        <v>6.7999999999999996E-3</v>
      </c>
      <c r="R326" s="202">
        <f>Q326*H326</f>
        <v>0.41934239999999995</v>
      </c>
      <c r="S326" s="202">
        <v>0</v>
      </c>
      <c r="T326" s="203">
        <f>S326*H326</f>
        <v>0</v>
      </c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R326" s="204" t="s">
        <v>171</v>
      </c>
      <c r="AT326" s="204" t="s">
        <v>166</v>
      </c>
      <c r="AU326" s="204" t="s">
        <v>171</v>
      </c>
      <c r="AY326" s="19" t="s">
        <v>164</v>
      </c>
      <c r="BE326" s="205">
        <f>IF(N326="základní",J326,0)</f>
        <v>0</v>
      </c>
      <c r="BF326" s="205">
        <f>IF(N326="snížená",J326,0)</f>
        <v>0</v>
      </c>
      <c r="BG326" s="205">
        <f>IF(N326="zákl. přenesená",J326,0)</f>
        <v>0</v>
      </c>
      <c r="BH326" s="205">
        <f>IF(N326="sníž. přenesená",J326,0)</f>
        <v>0</v>
      </c>
      <c r="BI326" s="205">
        <f>IF(N326="nulová",J326,0)</f>
        <v>0</v>
      </c>
      <c r="BJ326" s="19" t="s">
        <v>88</v>
      </c>
      <c r="BK326" s="205">
        <f>ROUND(I326*H326,2)</f>
        <v>0</v>
      </c>
      <c r="BL326" s="19" t="s">
        <v>171</v>
      </c>
      <c r="BM326" s="204" t="s">
        <v>837</v>
      </c>
    </row>
    <row r="327" spans="1:65" s="13" customFormat="1" ht="10.199999999999999">
      <c r="B327" s="206"/>
      <c r="C327" s="207"/>
      <c r="D327" s="208" t="s">
        <v>177</v>
      </c>
      <c r="E327" s="209" t="s">
        <v>1</v>
      </c>
      <c r="F327" s="210" t="s">
        <v>838</v>
      </c>
      <c r="G327" s="207"/>
      <c r="H327" s="211">
        <v>61.667999999999999</v>
      </c>
      <c r="I327" s="212"/>
      <c r="J327" s="207"/>
      <c r="K327" s="207"/>
      <c r="L327" s="213"/>
      <c r="M327" s="214"/>
      <c r="N327" s="215"/>
      <c r="O327" s="215"/>
      <c r="P327" s="215"/>
      <c r="Q327" s="215"/>
      <c r="R327" s="215"/>
      <c r="S327" s="215"/>
      <c r="T327" s="216"/>
      <c r="AT327" s="217" t="s">
        <v>177</v>
      </c>
      <c r="AU327" s="217" t="s">
        <v>171</v>
      </c>
      <c r="AV327" s="13" t="s">
        <v>90</v>
      </c>
      <c r="AW327" s="13" t="s">
        <v>36</v>
      </c>
      <c r="AX327" s="13" t="s">
        <v>88</v>
      </c>
      <c r="AY327" s="217" t="s">
        <v>164</v>
      </c>
    </row>
    <row r="328" spans="1:65" s="2" customFormat="1" ht="30" customHeight="1">
      <c r="A328" s="36"/>
      <c r="B328" s="37"/>
      <c r="C328" s="193" t="s">
        <v>542</v>
      </c>
      <c r="D328" s="193" t="s">
        <v>166</v>
      </c>
      <c r="E328" s="194" t="s">
        <v>839</v>
      </c>
      <c r="F328" s="195" t="s">
        <v>840</v>
      </c>
      <c r="G328" s="196" t="s">
        <v>169</v>
      </c>
      <c r="H328" s="197">
        <v>116.104</v>
      </c>
      <c r="I328" s="198"/>
      <c r="J328" s="199">
        <f>ROUND(I328*H328,2)</f>
        <v>0</v>
      </c>
      <c r="K328" s="195" t="s">
        <v>170</v>
      </c>
      <c r="L328" s="41"/>
      <c r="M328" s="200" t="s">
        <v>1</v>
      </c>
      <c r="N328" s="201" t="s">
        <v>45</v>
      </c>
      <c r="O328" s="73"/>
      <c r="P328" s="202">
        <f>O328*H328</f>
        <v>0</v>
      </c>
      <c r="Q328" s="202">
        <v>3.168E-2</v>
      </c>
      <c r="R328" s="202">
        <f>Q328*H328</f>
        <v>3.6781747199999999</v>
      </c>
      <c r="S328" s="202">
        <v>0</v>
      </c>
      <c r="T328" s="203">
        <f>S328*H328</f>
        <v>0</v>
      </c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R328" s="204" t="s">
        <v>171</v>
      </c>
      <c r="AT328" s="204" t="s">
        <v>166</v>
      </c>
      <c r="AU328" s="204" t="s">
        <v>171</v>
      </c>
      <c r="AY328" s="19" t="s">
        <v>164</v>
      </c>
      <c r="BE328" s="205">
        <f>IF(N328="základní",J328,0)</f>
        <v>0</v>
      </c>
      <c r="BF328" s="205">
        <f>IF(N328="snížená",J328,0)</f>
        <v>0</v>
      </c>
      <c r="BG328" s="205">
        <f>IF(N328="zákl. přenesená",J328,0)</f>
        <v>0</v>
      </c>
      <c r="BH328" s="205">
        <f>IF(N328="sníž. přenesená",J328,0)</f>
        <v>0</v>
      </c>
      <c r="BI328" s="205">
        <f>IF(N328="nulová",J328,0)</f>
        <v>0</v>
      </c>
      <c r="BJ328" s="19" t="s">
        <v>88</v>
      </c>
      <c r="BK328" s="205">
        <f>ROUND(I328*H328,2)</f>
        <v>0</v>
      </c>
      <c r="BL328" s="19" t="s">
        <v>171</v>
      </c>
      <c r="BM328" s="204" t="s">
        <v>841</v>
      </c>
    </row>
    <row r="329" spans="1:65" s="13" customFormat="1" ht="20.399999999999999">
      <c r="B329" s="206"/>
      <c r="C329" s="207"/>
      <c r="D329" s="208" t="s">
        <v>177</v>
      </c>
      <c r="E329" s="209" t="s">
        <v>1</v>
      </c>
      <c r="F329" s="210" t="s">
        <v>842</v>
      </c>
      <c r="G329" s="207"/>
      <c r="H329" s="211">
        <v>108.098</v>
      </c>
      <c r="I329" s="212"/>
      <c r="J329" s="207"/>
      <c r="K329" s="207"/>
      <c r="L329" s="213"/>
      <c r="M329" s="214"/>
      <c r="N329" s="215"/>
      <c r="O329" s="215"/>
      <c r="P329" s="215"/>
      <c r="Q329" s="215"/>
      <c r="R329" s="215"/>
      <c r="S329" s="215"/>
      <c r="T329" s="216"/>
      <c r="AT329" s="217" t="s">
        <v>177</v>
      </c>
      <c r="AU329" s="217" t="s">
        <v>171</v>
      </c>
      <c r="AV329" s="13" t="s">
        <v>90</v>
      </c>
      <c r="AW329" s="13" t="s">
        <v>36</v>
      </c>
      <c r="AX329" s="13" t="s">
        <v>80</v>
      </c>
      <c r="AY329" s="217" t="s">
        <v>164</v>
      </c>
    </row>
    <row r="330" spans="1:65" s="13" customFormat="1" ht="10.199999999999999">
      <c r="B330" s="206"/>
      <c r="C330" s="207"/>
      <c r="D330" s="208" t="s">
        <v>177</v>
      </c>
      <c r="E330" s="209" t="s">
        <v>1</v>
      </c>
      <c r="F330" s="210" t="s">
        <v>843</v>
      </c>
      <c r="G330" s="207"/>
      <c r="H330" s="211">
        <v>8.0060000000000002</v>
      </c>
      <c r="I330" s="212"/>
      <c r="J330" s="207"/>
      <c r="K330" s="207"/>
      <c r="L330" s="213"/>
      <c r="M330" s="214"/>
      <c r="N330" s="215"/>
      <c r="O330" s="215"/>
      <c r="P330" s="215"/>
      <c r="Q330" s="215"/>
      <c r="R330" s="215"/>
      <c r="S330" s="215"/>
      <c r="T330" s="216"/>
      <c r="AT330" s="217" t="s">
        <v>177</v>
      </c>
      <c r="AU330" s="217" t="s">
        <v>171</v>
      </c>
      <c r="AV330" s="13" t="s">
        <v>90</v>
      </c>
      <c r="AW330" s="13" t="s">
        <v>36</v>
      </c>
      <c r="AX330" s="13" t="s">
        <v>80</v>
      </c>
      <c r="AY330" s="217" t="s">
        <v>164</v>
      </c>
    </row>
    <row r="331" spans="1:65" s="14" customFormat="1" ht="10.199999999999999">
      <c r="B331" s="232"/>
      <c r="C331" s="233"/>
      <c r="D331" s="208" t="s">
        <v>177</v>
      </c>
      <c r="E331" s="234" t="s">
        <v>1</v>
      </c>
      <c r="F331" s="235" t="s">
        <v>206</v>
      </c>
      <c r="G331" s="233"/>
      <c r="H331" s="236">
        <v>116.104</v>
      </c>
      <c r="I331" s="237"/>
      <c r="J331" s="233"/>
      <c r="K331" s="233"/>
      <c r="L331" s="238"/>
      <c r="M331" s="239"/>
      <c r="N331" s="240"/>
      <c r="O331" s="240"/>
      <c r="P331" s="240"/>
      <c r="Q331" s="240"/>
      <c r="R331" s="240"/>
      <c r="S331" s="240"/>
      <c r="T331" s="241"/>
      <c r="AT331" s="242" t="s">
        <v>177</v>
      </c>
      <c r="AU331" s="242" t="s">
        <v>171</v>
      </c>
      <c r="AV331" s="14" t="s">
        <v>171</v>
      </c>
      <c r="AW331" s="14" t="s">
        <v>36</v>
      </c>
      <c r="AX331" s="14" t="s">
        <v>88</v>
      </c>
      <c r="AY331" s="242" t="s">
        <v>164</v>
      </c>
    </row>
    <row r="332" spans="1:65" s="17" customFormat="1" ht="20.85" customHeight="1">
      <c r="B332" s="267"/>
      <c r="C332" s="268"/>
      <c r="D332" s="269" t="s">
        <v>79</v>
      </c>
      <c r="E332" s="269" t="s">
        <v>844</v>
      </c>
      <c r="F332" s="269" t="s">
        <v>845</v>
      </c>
      <c r="G332" s="268"/>
      <c r="H332" s="268"/>
      <c r="I332" s="270"/>
      <c r="J332" s="271">
        <f>BK332</f>
        <v>0</v>
      </c>
      <c r="K332" s="268"/>
      <c r="L332" s="272"/>
      <c r="M332" s="273"/>
      <c r="N332" s="274"/>
      <c r="O332" s="274"/>
      <c r="P332" s="275">
        <f>SUM(P333:P338)</f>
        <v>0</v>
      </c>
      <c r="Q332" s="274"/>
      <c r="R332" s="275">
        <f>SUM(R333:R338)</f>
        <v>4.5329312999999996</v>
      </c>
      <c r="S332" s="274"/>
      <c r="T332" s="276">
        <f>SUM(T333:T338)</f>
        <v>0</v>
      </c>
      <c r="AR332" s="277" t="s">
        <v>88</v>
      </c>
      <c r="AT332" s="278" t="s">
        <v>79</v>
      </c>
      <c r="AU332" s="278" t="s">
        <v>171</v>
      </c>
      <c r="AY332" s="277" t="s">
        <v>164</v>
      </c>
      <c r="BK332" s="279">
        <f>SUM(BK333:BK338)</f>
        <v>0</v>
      </c>
    </row>
    <row r="333" spans="1:65" s="2" customFormat="1" ht="22.2" customHeight="1">
      <c r="A333" s="36"/>
      <c r="B333" s="37"/>
      <c r="C333" s="193" t="s">
        <v>548</v>
      </c>
      <c r="D333" s="193" t="s">
        <v>166</v>
      </c>
      <c r="E333" s="194" t="s">
        <v>824</v>
      </c>
      <c r="F333" s="195" t="s">
        <v>825</v>
      </c>
      <c r="G333" s="196" t="s">
        <v>169</v>
      </c>
      <c r="H333" s="197">
        <v>368.53100000000001</v>
      </c>
      <c r="I333" s="198"/>
      <c r="J333" s="199">
        <f>ROUND(I333*H333,2)</f>
        <v>0</v>
      </c>
      <c r="K333" s="195" t="s">
        <v>170</v>
      </c>
      <c r="L333" s="41"/>
      <c r="M333" s="200" t="s">
        <v>1</v>
      </c>
      <c r="N333" s="201" t="s">
        <v>45</v>
      </c>
      <c r="O333" s="73"/>
      <c r="P333" s="202">
        <f>O333*H333</f>
        <v>0</v>
      </c>
      <c r="Q333" s="202">
        <v>3.3E-3</v>
      </c>
      <c r="R333" s="202">
        <f>Q333*H333</f>
        <v>1.2161523000000001</v>
      </c>
      <c r="S333" s="202">
        <v>0</v>
      </c>
      <c r="T333" s="203">
        <f>S333*H333</f>
        <v>0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R333" s="204" t="s">
        <v>171</v>
      </c>
      <c r="AT333" s="204" t="s">
        <v>166</v>
      </c>
      <c r="AU333" s="204" t="s">
        <v>189</v>
      </c>
      <c r="AY333" s="19" t="s">
        <v>164</v>
      </c>
      <c r="BE333" s="205">
        <f>IF(N333="základní",J333,0)</f>
        <v>0</v>
      </c>
      <c r="BF333" s="205">
        <f>IF(N333="snížená",J333,0)</f>
        <v>0</v>
      </c>
      <c r="BG333" s="205">
        <f>IF(N333="zákl. přenesená",J333,0)</f>
        <v>0</v>
      </c>
      <c r="BH333" s="205">
        <f>IF(N333="sníž. přenesená",J333,0)</f>
        <v>0</v>
      </c>
      <c r="BI333" s="205">
        <f>IF(N333="nulová",J333,0)</f>
        <v>0</v>
      </c>
      <c r="BJ333" s="19" t="s">
        <v>88</v>
      </c>
      <c r="BK333" s="205">
        <f>ROUND(I333*H333,2)</f>
        <v>0</v>
      </c>
      <c r="BL333" s="19" t="s">
        <v>171</v>
      </c>
      <c r="BM333" s="204" t="s">
        <v>846</v>
      </c>
    </row>
    <row r="334" spans="1:65" s="13" customFormat="1" ht="10.199999999999999">
      <c r="B334" s="206"/>
      <c r="C334" s="207"/>
      <c r="D334" s="208" t="s">
        <v>177</v>
      </c>
      <c r="E334" s="209" t="s">
        <v>1</v>
      </c>
      <c r="F334" s="210" t="s">
        <v>847</v>
      </c>
      <c r="G334" s="207"/>
      <c r="H334" s="211">
        <v>285.827</v>
      </c>
      <c r="I334" s="212"/>
      <c r="J334" s="207"/>
      <c r="K334" s="207"/>
      <c r="L334" s="213"/>
      <c r="M334" s="214"/>
      <c r="N334" s="215"/>
      <c r="O334" s="215"/>
      <c r="P334" s="215"/>
      <c r="Q334" s="215"/>
      <c r="R334" s="215"/>
      <c r="S334" s="215"/>
      <c r="T334" s="216"/>
      <c r="AT334" s="217" t="s">
        <v>177</v>
      </c>
      <c r="AU334" s="217" t="s">
        <v>189</v>
      </c>
      <c r="AV334" s="13" t="s">
        <v>90</v>
      </c>
      <c r="AW334" s="13" t="s">
        <v>36</v>
      </c>
      <c r="AX334" s="13" t="s">
        <v>80</v>
      </c>
      <c r="AY334" s="217" t="s">
        <v>164</v>
      </c>
    </row>
    <row r="335" spans="1:65" s="13" customFormat="1" ht="10.199999999999999">
      <c r="B335" s="206"/>
      <c r="C335" s="207"/>
      <c r="D335" s="208" t="s">
        <v>177</v>
      </c>
      <c r="E335" s="209" t="s">
        <v>1</v>
      </c>
      <c r="F335" s="210" t="s">
        <v>848</v>
      </c>
      <c r="G335" s="207"/>
      <c r="H335" s="211">
        <v>76.230999999999995</v>
      </c>
      <c r="I335" s="212"/>
      <c r="J335" s="207"/>
      <c r="K335" s="207"/>
      <c r="L335" s="213"/>
      <c r="M335" s="214"/>
      <c r="N335" s="215"/>
      <c r="O335" s="215"/>
      <c r="P335" s="215"/>
      <c r="Q335" s="215"/>
      <c r="R335" s="215"/>
      <c r="S335" s="215"/>
      <c r="T335" s="216"/>
      <c r="AT335" s="217" t="s">
        <v>177</v>
      </c>
      <c r="AU335" s="217" t="s">
        <v>189</v>
      </c>
      <c r="AV335" s="13" t="s">
        <v>90</v>
      </c>
      <c r="AW335" s="13" t="s">
        <v>36</v>
      </c>
      <c r="AX335" s="13" t="s">
        <v>80</v>
      </c>
      <c r="AY335" s="217" t="s">
        <v>164</v>
      </c>
    </row>
    <row r="336" spans="1:65" s="13" customFormat="1" ht="10.199999999999999">
      <c r="B336" s="206"/>
      <c r="C336" s="207"/>
      <c r="D336" s="208" t="s">
        <v>177</v>
      </c>
      <c r="E336" s="209" t="s">
        <v>1</v>
      </c>
      <c r="F336" s="210" t="s">
        <v>849</v>
      </c>
      <c r="G336" s="207"/>
      <c r="H336" s="211">
        <v>6.4729999999999999</v>
      </c>
      <c r="I336" s="212"/>
      <c r="J336" s="207"/>
      <c r="K336" s="207"/>
      <c r="L336" s="213"/>
      <c r="M336" s="214"/>
      <c r="N336" s="215"/>
      <c r="O336" s="215"/>
      <c r="P336" s="215"/>
      <c r="Q336" s="215"/>
      <c r="R336" s="215"/>
      <c r="S336" s="215"/>
      <c r="T336" s="216"/>
      <c r="AT336" s="217" t="s">
        <v>177</v>
      </c>
      <c r="AU336" s="217" t="s">
        <v>189</v>
      </c>
      <c r="AV336" s="13" t="s">
        <v>90</v>
      </c>
      <c r="AW336" s="13" t="s">
        <v>36</v>
      </c>
      <c r="AX336" s="13" t="s">
        <v>80</v>
      </c>
      <c r="AY336" s="217" t="s">
        <v>164</v>
      </c>
    </row>
    <row r="337" spans="1:65" s="14" customFormat="1" ht="10.199999999999999">
      <c r="B337" s="232"/>
      <c r="C337" s="233"/>
      <c r="D337" s="208" t="s">
        <v>177</v>
      </c>
      <c r="E337" s="234" t="s">
        <v>1</v>
      </c>
      <c r="F337" s="235" t="s">
        <v>206</v>
      </c>
      <c r="G337" s="233"/>
      <c r="H337" s="236">
        <v>368.53100000000001</v>
      </c>
      <c r="I337" s="237"/>
      <c r="J337" s="233"/>
      <c r="K337" s="233"/>
      <c r="L337" s="238"/>
      <c r="M337" s="239"/>
      <c r="N337" s="240"/>
      <c r="O337" s="240"/>
      <c r="P337" s="240"/>
      <c r="Q337" s="240"/>
      <c r="R337" s="240"/>
      <c r="S337" s="240"/>
      <c r="T337" s="241"/>
      <c r="AT337" s="242" t="s">
        <v>177</v>
      </c>
      <c r="AU337" s="242" t="s">
        <v>189</v>
      </c>
      <c r="AV337" s="14" t="s">
        <v>171</v>
      </c>
      <c r="AW337" s="14" t="s">
        <v>36</v>
      </c>
      <c r="AX337" s="14" t="s">
        <v>88</v>
      </c>
      <c r="AY337" s="242" t="s">
        <v>164</v>
      </c>
    </row>
    <row r="338" spans="1:65" s="2" customFormat="1" ht="14.4" customHeight="1">
      <c r="A338" s="36"/>
      <c r="B338" s="37"/>
      <c r="C338" s="193" t="s">
        <v>552</v>
      </c>
      <c r="D338" s="193" t="s">
        <v>166</v>
      </c>
      <c r="E338" s="194" t="s">
        <v>828</v>
      </c>
      <c r="F338" s="195" t="s">
        <v>829</v>
      </c>
      <c r="G338" s="196" t="s">
        <v>169</v>
      </c>
      <c r="H338" s="197">
        <v>368.53100000000001</v>
      </c>
      <c r="I338" s="198"/>
      <c r="J338" s="199">
        <f>ROUND(I338*H338,2)</f>
        <v>0</v>
      </c>
      <c r="K338" s="195" t="s">
        <v>170</v>
      </c>
      <c r="L338" s="41"/>
      <c r="M338" s="200" t="s">
        <v>1</v>
      </c>
      <c r="N338" s="201" t="s">
        <v>45</v>
      </c>
      <c r="O338" s="73"/>
      <c r="P338" s="202">
        <f>O338*H338</f>
        <v>0</v>
      </c>
      <c r="Q338" s="202">
        <v>8.9999999999999993E-3</v>
      </c>
      <c r="R338" s="202">
        <f>Q338*H338</f>
        <v>3.3167789999999999</v>
      </c>
      <c r="S338" s="202">
        <v>0</v>
      </c>
      <c r="T338" s="203">
        <f>S338*H338</f>
        <v>0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R338" s="204" t="s">
        <v>171</v>
      </c>
      <c r="AT338" s="204" t="s">
        <v>166</v>
      </c>
      <c r="AU338" s="204" t="s">
        <v>189</v>
      </c>
      <c r="AY338" s="19" t="s">
        <v>164</v>
      </c>
      <c r="BE338" s="205">
        <f>IF(N338="základní",J338,0)</f>
        <v>0</v>
      </c>
      <c r="BF338" s="205">
        <f>IF(N338="snížená",J338,0)</f>
        <v>0</v>
      </c>
      <c r="BG338" s="205">
        <f>IF(N338="zákl. přenesená",J338,0)</f>
        <v>0</v>
      </c>
      <c r="BH338" s="205">
        <f>IF(N338="sníž. přenesená",J338,0)</f>
        <v>0</v>
      </c>
      <c r="BI338" s="205">
        <f>IF(N338="nulová",J338,0)</f>
        <v>0</v>
      </c>
      <c r="BJ338" s="19" t="s">
        <v>88</v>
      </c>
      <c r="BK338" s="205">
        <f>ROUND(I338*H338,2)</f>
        <v>0</v>
      </c>
      <c r="BL338" s="19" t="s">
        <v>171</v>
      </c>
      <c r="BM338" s="204" t="s">
        <v>850</v>
      </c>
    </row>
    <row r="339" spans="1:65" s="17" customFormat="1" ht="20.85" customHeight="1">
      <c r="B339" s="267"/>
      <c r="C339" s="268"/>
      <c r="D339" s="269" t="s">
        <v>79</v>
      </c>
      <c r="E339" s="269" t="s">
        <v>851</v>
      </c>
      <c r="F339" s="269" t="s">
        <v>852</v>
      </c>
      <c r="G339" s="268"/>
      <c r="H339" s="268"/>
      <c r="I339" s="270"/>
      <c r="J339" s="271">
        <f>BK339</f>
        <v>0</v>
      </c>
      <c r="K339" s="268"/>
      <c r="L339" s="272"/>
      <c r="M339" s="273"/>
      <c r="N339" s="274"/>
      <c r="O339" s="274"/>
      <c r="P339" s="275">
        <f>SUM(P340:P343)</f>
        <v>0</v>
      </c>
      <c r="Q339" s="274"/>
      <c r="R339" s="275">
        <f>SUM(R340:R343)</f>
        <v>3.8022335999999997</v>
      </c>
      <c r="S339" s="274"/>
      <c r="T339" s="276">
        <f>SUM(T340:T343)</f>
        <v>0</v>
      </c>
      <c r="AR339" s="277" t="s">
        <v>88</v>
      </c>
      <c r="AT339" s="278" t="s">
        <v>79</v>
      </c>
      <c r="AU339" s="278" t="s">
        <v>171</v>
      </c>
      <c r="AY339" s="277" t="s">
        <v>164</v>
      </c>
      <c r="BK339" s="279">
        <f>SUM(BK340:BK343)</f>
        <v>0</v>
      </c>
    </row>
    <row r="340" spans="1:65" s="2" customFormat="1" ht="30" customHeight="1">
      <c r="A340" s="36"/>
      <c r="B340" s="37"/>
      <c r="C340" s="193" t="s">
        <v>557</v>
      </c>
      <c r="D340" s="193" t="s">
        <v>166</v>
      </c>
      <c r="E340" s="194" t="s">
        <v>839</v>
      </c>
      <c r="F340" s="195" t="s">
        <v>840</v>
      </c>
      <c r="G340" s="196" t="s">
        <v>169</v>
      </c>
      <c r="H340" s="197">
        <v>120.02</v>
      </c>
      <c r="I340" s="198"/>
      <c r="J340" s="199">
        <f>ROUND(I340*H340,2)</f>
        <v>0</v>
      </c>
      <c r="K340" s="195" t="s">
        <v>170</v>
      </c>
      <c r="L340" s="41"/>
      <c r="M340" s="200" t="s">
        <v>1</v>
      </c>
      <c r="N340" s="201" t="s">
        <v>45</v>
      </c>
      <c r="O340" s="73"/>
      <c r="P340" s="202">
        <f>O340*H340</f>
        <v>0</v>
      </c>
      <c r="Q340" s="202">
        <v>3.168E-2</v>
      </c>
      <c r="R340" s="202">
        <f>Q340*H340</f>
        <v>3.8022335999999997</v>
      </c>
      <c r="S340" s="202">
        <v>0</v>
      </c>
      <c r="T340" s="203">
        <f>S340*H340</f>
        <v>0</v>
      </c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R340" s="204" t="s">
        <v>171</v>
      </c>
      <c r="AT340" s="204" t="s">
        <v>166</v>
      </c>
      <c r="AU340" s="204" t="s">
        <v>189</v>
      </c>
      <c r="AY340" s="19" t="s">
        <v>164</v>
      </c>
      <c r="BE340" s="205">
        <f>IF(N340="základní",J340,0)</f>
        <v>0</v>
      </c>
      <c r="BF340" s="205">
        <f>IF(N340="snížená",J340,0)</f>
        <v>0</v>
      </c>
      <c r="BG340" s="205">
        <f>IF(N340="zákl. přenesená",J340,0)</f>
        <v>0</v>
      </c>
      <c r="BH340" s="205">
        <f>IF(N340="sníž. přenesená",J340,0)</f>
        <v>0</v>
      </c>
      <c r="BI340" s="205">
        <f>IF(N340="nulová",J340,0)</f>
        <v>0</v>
      </c>
      <c r="BJ340" s="19" t="s">
        <v>88</v>
      </c>
      <c r="BK340" s="205">
        <f>ROUND(I340*H340,2)</f>
        <v>0</v>
      </c>
      <c r="BL340" s="19" t="s">
        <v>171</v>
      </c>
      <c r="BM340" s="204" t="s">
        <v>853</v>
      </c>
    </row>
    <row r="341" spans="1:65" s="13" customFormat="1" ht="20.399999999999999">
      <c r="B341" s="206"/>
      <c r="C341" s="207"/>
      <c r="D341" s="208" t="s">
        <v>177</v>
      </c>
      <c r="E341" s="209" t="s">
        <v>1</v>
      </c>
      <c r="F341" s="210" t="s">
        <v>854</v>
      </c>
      <c r="G341" s="207"/>
      <c r="H341" s="211">
        <v>61.17</v>
      </c>
      <c r="I341" s="212"/>
      <c r="J341" s="207"/>
      <c r="K341" s="207"/>
      <c r="L341" s="213"/>
      <c r="M341" s="214"/>
      <c r="N341" s="215"/>
      <c r="O341" s="215"/>
      <c r="P341" s="215"/>
      <c r="Q341" s="215"/>
      <c r="R341" s="215"/>
      <c r="S341" s="215"/>
      <c r="T341" s="216"/>
      <c r="AT341" s="217" t="s">
        <v>177</v>
      </c>
      <c r="AU341" s="217" t="s">
        <v>189</v>
      </c>
      <c r="AV341" s="13" t="s">
        <v>90</v>
      </c>
      <c r="AW341" s="13" t="s">
        <v>36</v>
      </c>
      <c r="AX341" s="13" t="s">
        <v>80</v>
      </c>
      <c r="AY341" s="217" t="s">
        <v>164</v>
      </c>
    </row>
    <row r="342" spans="1:65" s="13" customFormat="1" ht="10.199999999999999">
      <c r="B342" s="206"/>
      <c r="C342" s="207"/>
      <c r="D342" s="208" t="s">
        <v>177</v>
      </c>
      <c r="E342" s="209" t="s">
        <v>1</v>
      </c>
      <c r="F342" s="210" t="s">
        <v>855</v>
      </c>
      <c r="G342" s="207"/>
      <c r="H342" s="211">
        <v>58.85</v>
      </c>
      <c r="I342" s="212"/>
      <c r="J342" s="207"/>
      <c r="K342" s="207"/>
      <c r="L342" s="213"/>
      <c r="M342" s="214"/>
      <c r="N342" s="215"/>
      <c r="O342" s="215"/>
      <c r="P342" s="215"/>
      <c r="Q342" s="215"/>
      <c r="R342" s="215"/>
      <c r="S342" s="215"/>
      <c r="T342" s="216"/>
      <c r="AT342" s="217" t="s">
        <v>177</v>
      </c>
      <c r="AU342" s="217" t="s">
        <v>189</v>
      </c>
      <c r="AV342" s="13" t="s">
        <v>90</v>
      </c>
      <c r="AW342" s="13" t="s">
        <v>36</v>
      </c>
      <c r="AX342" s="13" t="s">
        <v>80</v>
      </c>
      <c r="AY342" s="217" t="s">
        <v>164</v>
      </c>
    </row>
    <row r="343" spans="1:65" s="14" customFormat="1" ht="10.199999999999999">
      <c r="B343" s="232"/>
      <c r="C343" s="233"/>
      <c r="D343" s="208" t="s">
        <v>177</v>
      </c>
      <c r="E343" s="234" t="s">
        <v>1</v>
      </c>
      <c r="F343" s="235" t="s">
        <v>206</v>
      </c>
      <c r="G343" s="233"/>
      <c r="H343" s="236">
        <v>120.02000000000001</v>
      </c>
      <c r="I343" s="237"/>
      <c r="J343" s="233"/>
      <c r="K343" s="233"/>
      <c r="L343" s="238"/>
      <c r="M343" s="239"/>
      <c r="N343" s="240"/>
      <c r="O343" s="240"/>
      <c r="P343" s="240"/>
      <c r="Q343" s="240"/>
      <c r="R343" s="240"/>
      <c r="S343" s="240"/>
      <c r="T343" s="241"/>
      <c r="AT343" s="242" t="s">
        <v>177</v>
      </c>
      <c r="AU343" s="242" t="s">
        <v>189</v>
      </c>
      <c r="AV343" s="14" t="s">
        <v>171</v>
      </c>
      <c r="AW343" s="14" t="s">
        <v>36</v>
      </c>
      <c r="AX343" s="14" t="s">
        <v>88</v>
      </c>
      <c r="AY343" s="242" t="s">
        <v>164</v>
      </c>
    </row>
    <row r="344" spans="1:65" s="12" customFormat="1" ht="20.85" customHeight="1">
      <c r="B344" s="177"/>
      <c r="C344" s="178"/>
      <c r="D344" s="179" t="s">
        <v>79</v>
      </c>
      <c r="E344" s="191" t="s">
        <v>856</v>
      </c>
      <c r="F344" s="191" t="s">
        <v>857</v>
      </c>
      <c r="G344" s="178"/>
      <c r="H344" s="178"/>
      <c r="I344" s="181"/>
      <c r="J344" s="192">
        <f>BK344</f>
        <v>0</v>
      </c>
      <c r="K344" s="178"/>
      <c r="L344" s="183"/>
      <c r="M344" s="184"/>
      <c r="N344" s="185"/>
      <c r="O344" s="185"/>
      <c r="P344" s="186">
        <f>P345+P346+P347+P355+P364+P373</f>
        <v>0</v>
      </c>
      <c r="Q344" s="185"/>
      <c r="R344" s="186">
        <f>R345+R346+R347+R355+R364+R373</f>
        <v>551.17059394000012</v>
      </c>
      <c r="S344" s="185"/>
      <c r="T344" s="187">
        <f>T345+T346+T347+T355+T364+T373</f>
        <v>0</v>
      </c>
      <c r="AR344" s="188" t="s">
        <v>88</v>
      </c>
      <c r="AT344" s="189" t="s">
        <v>79</v>
      </c>
      <c r="AU344" s="189" t="s">
        <v>90</v>
      </c>
      <c r="AY344" s="188" t="s">
        <v>164</v>
      </c>
      <c r="BK344" s="190">
        <f>BK345+BK346+BK347+BK355+BK364+BK373</f>
        <v>0</v>
      </c>
    </row>
    <row r="345" spans="1:65" s="2" customFormat="1" ht="14.4" customHeight="1">
      <c r="A345" s="36"/>
      <c r="B345" s="37"/>
      <c r="C345" s="193" t="s">
        <v>562</v>
      </c>
      <c r="D345" s="193" t="s">
        <v>166</v>
      </c>
      <c r="E345" s="194" t="s">
        <v>858</v>
      </c>
      <c r="F345" s="195" t="s">
        <v>859</v>
      </c>
      <c r="G345" s="196" t="s">
        <v>169</v>
      </c>
      <c r="H345" s="197">
        <v>55.975999999999999</v>
      </c>
      <c r="I345" s="198"/>
      <c r="J345" s="199">
        <f>ROUND(I345*H345,2)</f>
        <v>0</v>
      </c>
      <c r="K345" s="195" t="s">
        <v>1</v>
      </c>
      <c r="L345" s="41"/>
      <c r="M345" s="200" t="s">
        <v>1</v>
      </c>
      <c r="N345" s="201" t="s">
        <v>45</v>
      </c>
      <c r="O345" s="73"/>
      <c r="P345" s="202">
        <f>O345*H345</f>
        <v>0</v>
      </c>
      <c r="Q345" s="202">
        <v>0.50187000000000004</v>
      </c>
      <c r="R345" s="202">
        <f>Q345*H345</f>
        <v>28.092675120000003</v>
      </c>
      <c r="S345" s="202">
        <v>0</v>
      </c>
      <c r="T345" s="203">
        <f>S345*H345</f>
        <v>0</v>
      </c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R345" s="204" t="s">
        <v>171</v>
      </c>
      <c r="AT345" s="204" t="s">
        <v>166</v>
      </c>
      <c r="AU345" s="204" t="s">
        <v>179</v>
      </c>
      <c r="AY345" s="19" t="s">
        <v>164</v>
      </c>
      <c r="BE345" s="205">
        <f>IF(N345="základní",J345,0)</f>
        <v>0</v>
      </c>
      <c r="BF345" s="205">
        <f>IF(N345="snížená",J345,0)</f>
        <v>0</v>
      </c>
      <c r="BG345" s="205">
        <f>IF(N345="zákl. přenesená",J345,0)</f>
        <v>0</v>
      </c>
      <c r="BH345" s="205">
        <f>IF(N345="sníž. přenesená",J345,0)</f>
        <v>0</v>
      </c>
      <c r="BI345" s="205">
        <f>IF(N345="nulová",J345,0)</f>
        <v>0</v>
      </c>
      <c r="BJ345" s="19" t="s">
        <v>88</v>
      </c>
      <c r="BK345" s="205">
        <f>ROUND(I345*H345,2)</f>
        <v>0</v>
      </c>
      <c r="BL345" s="19" t="s">
        <v>171</v>
      </c>
      <c r="BM345" s="204" t="s">
        <v>860</v>
      </c>
    </row>
    <row r="346" spans="1:65" s="13" customFormat="1" ht="10.199999999999999">
      <c r="B346" s="206"/>
      <c r="C346" s="207"/>
      <c r="D346" s="208" t="s">
        <v>177</v>
      </c>
      <c r="E346" s="209" t="s">
        <v>1</v>
      </c>
      <c r="F346" s="210" t="s">
        <v>861</v>
      </c>
      <c r="G346" s="207"/>
      <c r="H346" s="211">
        <v>55.975999999999999</v>
      </c>
      <c r="I346" s="212"/>
      <c r="J346" s="207"/>
      <c r="K346" s="207"/>
      <c r="L346" s="213"/>
      <c r="M346" s="214"/>
      <c r="N346" s="215"/>
      <c r="O346" s="215"/>
      <c r="P346" s="215"/>
      <c r="Q346" s="215"/>
      <c r="R346" s="215"/>
      <c r="S346" s="215"/>
      <c r="T346" s="216"/>
      <c r="AT346" s="217" t="s">
        <v>177</v>
      </c>
      <c r="AU346" s="217" t="s">
        <v>179</v>
      </c>
      <c r="AV346" s="13" t="s">
        <v>90</v>
      </c>
      <c r="AW346" s="13" t="s">
        <v>36</v>
      </c>
      <c r="AX346" s="13" t="s">
        <v>88</v>
      </c>
      <c r="AY346" s="217" t="s">
        <v>164</v>
      </c>
    </row>
    <row r="347" spans="1:65" s="17" customFormat="1" ht="20.85" customHeight="1">
      <c r="B347" s="267"/>
      <c r="C347" s="268"/>
      <c r="D347" s="269" t="s">
        <v>79</v>
      </c>
      <c r="E347" s="269" t="s">
        <v>862</v>
      </c>
      <c r="F347" s="269" t="s">
        <v>863</v>
      </c>
      <c r="G347" s="268"/>
      <c r="H347" s="268"/>
      <c r="I347" s="270"/>
      <c r="J347" s="271">
        <f>BK347</f>
        <v>0</v>
      </c>
      <c r="K347" s="268"/>
      <c r="L347" s="272"/>
      <c r="M347" s="273"/>
      <c r="N347" s="274"/>
      <c r="O347" s="274"/>
      <c r="P347" s="275">
        <f>SUM(P348:P354)</f>
        <v>0</v>
      </c>
      <c r="Q347" s="274"/>
      <c r="R347" s="275">
        <f>SUM(R348:R354)</f>
        <v>355.34700030000005</v>
      </c>
      <c r="S347" s="274"/>
      <c r="T347" s="276">
        <f>SUM(T348:T354)</f>
        <v>0</v>
      </c>
      <c r="AR347" s="277" t="s">
        <v>88</v>
      </c>
      <c r="AT347" s="278" t="s">
        <v>79</v>
      </c>
      <c r="AU347" s="278" t="s">
        <v>179</v>
      </c>
      <c r="AY347" s="277" t="s">
        <v>164</v>
      </c>
      <c r="BK347" s="279">
        <f>SUM(BK348:BK354)</f>
        <v>0</v>
      </c>
    </row>
    <row r="348" spans="1:65" s="2" customFormat="1" ht="14.4" customHeight="1">
      <c r="A348" s="36"/>
      <c r="B348" s="37"/>
      <c r="C348" s="193" t="s">
        <v>567</v>
      </c>
      <c r="D348" s="193" t="s">
        <v>166</v>
      </c>
      <c r="E348" s="194" t="s">
        <v>864</v>
      </c>
      <c r="F348" s="195" t="s">
        <v>865</v>
      </c>
      <c r="G348" s="196" t="s">
        <v>169</v>
      </c>
      <c r="H348" s="197">
        <v>1069.201</v>
      </c>
      <c r="I348" s="198"/>
      <c r="J348" s="199">
        <f>ROUND(I348*H348,2)</f>
        <v>0</v>
      </c>
      <c r="K348" s="195" t="s">
        <v>1</v>
      </c>
      <c r="L348" s="41"/>
      <c r="M348" s="200" t="s">
        <v>1</v>
      </c>
      <c r="N348" s="201" t="s">
        <v>45</v>
      </c>
      <c r="O348" s="73"/>
      <c r="P348" s="202">
        <f>O348*H348</f>
        <v>0</v>
      </c>
      <c r="Q348" s="202">
        <v>2.9999999999999997E-4</v>
      </c>
      <c r="R348" s="202">
        <f>Q348*H348</f>
        <v>0.3207603</v>
      </c>
      <c r="S348" s="202">
        <v>0</v>
      </c>
      <c r="T348" s="203">
        <f>S348*H348</f>
        <v>0</v>
      </c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R348" s="204" t="s">
        <v>171</v>
      </c>
      <c r="AT348" s="204" t="s">
        <v>166</v>
      </c>
      <c r="AU348" s="204" t="s">
        <v>171</v>
      </c>
      <c r="AY348" s="19" t="s">
        <v>164</v>
      </c>
      <c r="BE348" s="205">
        <f>IF(N348="základní",J348,0)</f>
        <v>0</v>
      </c>
      <c r="BF348" s="205">
        <f>IF(N348="snížená",J348,0)</f>
        <v>0</v>
      </c>
      <c r="BG348" s="205">
        <f>IF(N348="zákl. přenesená",J348,0)</f>
        <v>0</v>
      </c>
      <c r="BH348" s="205">
        <f>IF(N348="sníž. přenesená",J348,0)</f>
        <v>0</v>
      </c>
      <c r="BI348" s="205">
        <f>IF(N348="nulová",J348,0)</f>
        <v>0</v>
      </c>
      <c r="BJ348" s="19" t="s">
        <v>88</v>
      </c>
      <c r="BK348" s="205">
        <f>ROUND(I348*H348,2)</f>
        <v>0</v>
      </c>
      <c r="BL348" s="19" t="s">
        <v>171</v>
      </c>
      <c r="BM348" s="204" t="s">
        <v>866</v>
      </c>
    </row>
    <row r="349" spans="1:65" s="13" customFormat="1" ht="20.399999999999999">
      <c r="B349" s="206"/>
      <c r="C349" s="207"/>
      <c r="D349" s="208" t="s">
        <v>177</v>
      </c>
      <c r="E349" s="209" t="s">
        <v>1</v>
      </c>
      <c r="F349" s="210" t="s">
        <v>867</v>
      </c>
      <c r="G349" s="207"/>
      <c r="H349" s="211">
        <v>1069.201</v>
      </c>
      <c r="I349" s="212"/>
      <c r="J349" s="207"/>
      <c r="K349" s="207"/>
      <c r="L349" s="213"/>
      <c r="M349" s="214"/>
      <c r="N349" s="215"/>
      <c r="O349" s="215"/>
      <c r="P349" s="215"/>
      <c r="Q349" s="215"/>
      <c r="R349" s="215"/>
      <c r="S349" s="215"/>
      <c r="T349" s="216"/>
      <c r="AT349" s="217" t="s">
        <v>177</v>
      </c>
      <c r="AU349" s="217" t="s">
        <v>171</v>
      </c>
      <c r="AV349" s="13" t="s">
        <v>90</v>
      </c>
      <c r="AW349" s="13" t="s">
        <v>36</v>
      </c>
      <c r="AX349" s="13" t="s">
        <v>88</v>
      </c>
      <c r="AY349" s="217" t="s">
        <v>164</v>
      </c>
    </row>
    <row r="350" spans="1:65" s="2" customFormat="1" ht="22.2" customHeight="1">
      <c r="A350" s="36"/>
      <c r="B350" s="37"/>
      <c r="C350" s="193" t="s">
        <v>571</v>
      </c>
      <c r="D350" s="193" t="s">
        <v>166</v>
      </c>
      <c r="E350" s="194" t="s">
        <v>868</v>
      </c>
      <c r="F350" s="195" t="s">
        <v>869</v>
      </c>
      <c r="G350" s="196" t="s">
        <v>175</v>
      </c>
      <c r="H350" s="197">
        <v>164.364</v>
      </c>
      <c r="I350" s="198"/>
      <c r="J350" s="199">
        <f>ROUND(I350*H350,2)</f>
        <v>0</v>
      </c>
      <c r="K350" s="195" t="s">
        <v>170</v>
      </c>
      <c r="L350" s="41"/>
      <c r="M350" s="200" t="s">
        <v>1</v>
      </c>
      <c r="N350" s="201" t="s">
        <v>45</v>
      </c>
      <c r="O350" s="73"/>
      <c r="P350" s="202">
        <f>O350*H350</f>
        <v>0</v>
      </c>
      <c r="Q350" s="202">
        <v>2.16</v>
      </c>
      <c r="R350" s="202">
        <f>Q350*H350</f>
        <v>355.02624000000003</v>
      </c>
      <c r="S350" s="202">
        <v>0</v>
      </c>
      <c r="T350" s="203">
        <f>S350*H350</f>
        <v>0</v>
      </c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R350" s="204" t="s">
        <v>171</v>
      </c>
      <c r="AT350" s="204" t="s">
        <v>166</v>
      </c>
      <c r="AU350" s="204" t="s">
        <v>171</v>
      </c>
      <c r="AY350" s="19" t="s">
        <v>164</v>
      </c>
      <c r="BE350" s="205">
        <f>IF(N350="základní",J350,0)</f>
        <v>0</v>
      </c>
      <c r="BF350" s="205">
        <f>IF(N350="snížená",J350,0)</f>
        <v>0</v>
      </c>
      <c r="BG350" s="205">
        <f>IF(N350="zákl. přenesená",J350,0)</f>
        <v>0</v>
      </c>
      <c r="BH350" s="205">
        <f>IF(N350="sníž. přenesená",J350,0)</f>
        <v>0</v>
      </c>
      <c r="BI350" s="205">
        <f>IF(N350="nulová",J350,0)</f>
        <v>0</v>
      </c>
      <c r="BJ350" s="19" t="s">
        <v>88</v>
      </c>
      <c r="BK350" s="205">
        <f>ROUND(I350*H350,2)</f>
        <v>0</v>
      </c>
      <c r="BL350" s="19" t="s">
        <v>171</v>
      </c>
      <c r="BM350" s="204" t="s">
        <v>870</v>
      </c>
    </row>
    <row r="351" spans="1:65" s="13" customFormat="1" ht="20.399999999999999">
      <c r="B351" s="206"/>
      <c r="C351" s="207"/>
      <c r="D351" s="208" t="s">
        <v>177</v>
      </c>
      <c r="E351" s="209" t="s">
        <v>1</v>
      </c>
      <c r="F351" s="210" t="s">
        <v>871</v>
      </c>
      <c r="G351" s="207"/>
      <c r="H351" s="211">
        <v>160.38</v>
      </c>
      <c r="I351" s="212"/>
      <c r="J351" s="207"/>
      <c r="K351" s="207"/>
      <c r="L351" s="213"/>
      <c r="M351" s="214"/>
      <c r="N351" s="215"/>
      <c r="O351" s="215"/>
      <c r="P351" s="215"/>
      <c r="Q351" s="215"/>
      <c r="R351" s="215"/>
      <c r="S351" s="215"/>
      <c r="T351" s="216"/>
      <c r="AT351" s="217" t="s">
        <v>177</v>
      </c>
      <c r="AU351" s="217" t="s">
        <v>171</v>
      </c>
      <c r="AV351" s="13" t="s">
        <v>90</v>
      </c>
      <c r="AW351" s="13" t="s">
        <v>36</v>
      </c>
      <c r="AX351" s="13" t="s">
        <v>80</v>
      </c>
      <c r="AY351" s="217" t="s">
        <v>164</v>
      </c>
    </row>
    <row r="352" spans="1:65" s="13" customFormat="1" ht="20.399999999999999">
      <c r="B352" s="206"/>
      <c r="C352" s="207"/>
      <c r="D352" s="208" t="s">
        <v>177</v>
      </c>
      <c r="E352" s="209" t="s">
        <v>1</v>
      </c>
      <c r="F352" s="210" t="s">
        <v>872</v>
      </c>
      <c r="G352" s="207"/>
      <c r="H352" s="211">
        <v>3.61</v>
      </c>
      <c r="I352" s="212"/>
      <c r="J352" s="207"/>
      <c r="K352" s="207"/>
      <c r="L352" s="213"/>
      <c r="M352" s="214"/>
      <c r="N352" s="215"/>
      <c r="O352" s="215"/>
      <c r="P352" s="215"/>
      <c r="Q352" s="215"/>
      <c r="R352" s="215"/>
      <c r="S352" s="215"/>
      <c r="T352" s="216"/>
      <c r="AT352" s="217" t="s">
        <v>177</v>
      </c>
      <c r="AU352" s="217" t="s">
        <v>171</v>
      </c>
      <c r="AV352" s="13" t="s">
        <v>90</v>
      </c>
      <c r="AW352" s="13" t="s">
        <v>36</v>
      </c>
      <c r="AX352" s="13" t="s">
        <v>80</v>
      </c>
      <c r="AY352" s="217" t="s">
        <v>164</v>
      </c>
    </row>
    <row r="353" spans="1:65" s="13" customFormat="1" ht="10.199999999999999">
      <c r="B353" s="206"/>
      <c r="C353" s="207"/>
      <c r="D353" s="208" t="s">
        <v>177</v>
      </c>
      <c r="E353" s="209" t="s">
        <v>1</v>
      </c>
      <c r="F353" s="210" t="s">
        <v>873</v>
      </c>
      <c r="G353" s="207"/>
      <c r="H353" s="211">
        <v>0.374</v>
      </c>
      <c r="I353" s="212"/>
      <c r="J353" s="207"/>
      <c r="K353" s="207"/>
      <c r="L353" s="213"/>
      <c r="M353" s="214"/>
      <c r="N353" s="215"/>
      <c r="O353" s="215"/>
      <c r="P353" s="215"/>
      <c r="Q353" s="215"/>
      <c r="R353" s="215"/>
      <c r="S353" s="215"/>
      <c r="T353" s="216"/>
      <c r="AT353" s="217" t="s">
        <v>177</v>
      </c>
      <c r="AU353" s="217" t="s">
        <v>171</v>
      </c>
      <c r="AV353" s="13" t="s">
        <v>90</v>
      </c>
      <c r="AW353" s="13" t="s">
        <v>36</v>
      </c>
      <c r="AX353" s="13" t="s">
        <v>80</v>
      </c>
      <c r="AY353" s="217" t="s">
        <v>164</v>
      </c>
    </row>
    <row r="354" spans="1:65" s="14" customFormat="1" ht="10.199999999999999">
      <c r="B354" s="232"/>
      <c r="C354" s="233"/>
      <c r="D354" s="208" t="s">
        <v>177</v>
      </c>
      <c r="E354" s="234" t="s">
        <v>1</v>
      </c>
      <c r="F354" s="235" t="s">
        <v>206</v>
      </c>
      <c r="G354" s="233"/>
      <c r="H354" s="236">
        <v>164.364</v>
      </c>
      <c r="I354" s="237"/>
      <c r="J354" s="233"/>
      <c r="K354" s="233"/>
      <c r="L354" s="238"/>
      <c r="M354" s="239"/>
      <c r="N354" s="240"/>
      <c r="O354" s="240"/>
      <c r="P354" s="240"/>
      <c r="Q354" s="240"/>
      <c r="R354" s="240"/>
      <c r="S354" s="240"/>
      <c r="T354" s="241"/>
      <c r="AT354" s="242" t="s">
        <v>177</v>
      </c>
      <c r="AU354" s="242" t="s">
        <v>171</v>
      </c>
      <c r="AV354" s="14" t="s">
        <v>171</v>
      </c>
      <c r="AW354" s="14" t="s">
        <v>36</v>
      </c>
      <c r="AX354" s="14" t="s">
        <v>88</v>
      </c>
      <c r="AY354" s="242" t="s">
        <v>164</v>
      </c>
    </row>
    <row r="355" spans="1:65" s="17" customFormat="1" ht="20.85" customHeight="1">
      <c r="B355" s="267"/>
      <c r="C355" s="268"/>
      <c r="D355" s="269" t="s">
        <v>79</v>
      </c>
      <c r="E355" s="269" t="s">
        <v>874</v>
      </c>
      <c r="F355" s="269" t="s">
        <v>875</v>
      </c>
      <c r="G355" s="268"/>
      <c r="H355" s="268"/>
      <c r="I355" s="270"/>
      <c r="J355" s="271">
        <f>BK355</f>
        <v>0</v>
      </c>
      <c r="K355" s="268"/>
      <c r="L355" s="272"/>
      <c r="M355" s="273"/>
      <c r="N355" s="274"/>
      <c r="O355" s="274"/>
      <c r="P355" s="275">
        <f>SUM(P356:P363)</f>
        <v>0</v>
      </c>
      <c r="Q355" s="274"/>
      <c r="R355" s="275">
        <f>SUM(R356:R363)</f>
        <v>12.899535119999998</v>
      </c>
      <c r="S355" s="274"/>
      <c r="T355" s="276">
        <f>SUM(T356:T363)</f>
        <v>0</v>
      </c>
      <c r="AR355" s="277" t="s">
        <v>88</v>
      </c>
      <c r="AT355" s="278" t="s">
        <v>79</v>
      </c>
      <c r="AU355" s="278" t="s">
        <v>179</v>
      </c>
      <c r="AY355" s="277" t="s">
        <v>164</v>
      </c>
      <c r="BK355" s="279">
        <f>SUM(BK356:BK363)</f>
        <v>0</v>
      </c>
    </row>
    <row r="356" spans="1:65" s="2" customFormat="1" ht="14.4" customHeight="1">
      <c r="A356" s="36"/>
      <c r="B356" s="37"/>
      <c r="C356" s="193" t="s">
        <v>576</v>
      </c>
      <c r="D356" s="193" t="s">
        <v>166</v>
      </c>
      <c r="E356" s="194" t="s">
        <v>876</v>
      </c>
      <c r="F356" s="195" t="s">
        <v>865</v>
      </c>
      <c r="G356" s="196" t="s">
        <v>169</v>
      </c>
      <c r="H356" s="197">
        <v>256.55399999999997</v>
      </c>
      <c r="I356" s="198"/>
      <c r="J356" s="199">
        <f>ROUND(I356*H356,2)</f>
        <v>0</v>
      </c>
      <c r="K356" s="195" t="s">
        <v>1</v>
      </c>
      <c r="L356" s="41"/>
      <c r="M356" s="200" t="s">
        <v>1</v>
      </c>
      <c r="N356" s="201" t="s">
        <v>45</v>
      </c>
      <c r="O356" s="73"/>
      <c r="P356" s="202">
        <f>O356*H356</f>
        <v>0</v>
      </c>
      <c r="Q356" s="202">
        <v>2.9999999999999997E-4</v>
      </c>
      <c r="R356" s="202">
        <f>Q356*H356</f>
        <v>7.6966199999999985E-2</v>
      </c>
      <c r="S356" s="202">
        <v>0</v>
      </c>
      <c r="T356" s="203">
        <f>S356*H356</f>
        <v>0</v>
      </c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R356" s="204" t="s">
        <v>270</v>
      </c>
      <c r="AT356" s="204" t="s">
        <v>166</v>
      </c>
      <c r="AU356" s="204" t="s">
        <v>171</v>
      </c>
      <c r="AY356" s="19" t="s">
        <v>164</v>
      </c>
      <c r="BE356" s="205">
        <f>IF(N356="základní",J356,0)</f>
        <v>0</v>
      </c>
      <c r="BF356" s="205">
        <f>IF(N356="snížená",J356,0)</f>
        <v>0</v>
      </c>
      <c r="BG356" s="205">
        <f>IF(N356="zákl. přenesená",J356,0)</f>
        <v>0</v>
      </c>
      <c r="BH356" s="205">
        <f>IF(N356="sníž. přenesená",J356,0)</f>
        <v>0</v>
      </c>
      <c r="BI356" s="205">
        <f>IF(N356="nulová",J356,0)</f>
        <v>0</v>
      </c>
      <c r="BJ356" s="19" t="s">
        <v>88</v>
      </c>
      <c r="BK356" s="205">
        <f>ROUND(I356*H356,2)</f>
        <v>0</v>
      </c>
      <c r="BL356" s="19" t="s">
        <v>270</v>
      </c>
      <c r="BM356" s="204" t="s">
        <v>877</v>
      </c>
    </row>
    <row r="357" spans="1:65" s="2" customFormat="1" ht="19.8" customHeight="1">
      <c r="A357" s="36"/>
      <c r="B357" s="37"/>
      <c r="C357" s="193" t="s">
        <v>581</v>
      </c>
      <c r="D357" s="193" t="s">
        <v>166</v>
      </c>
      <c r="E357" s="194" t="s">
        <v>878</v>
      </c>
      <c r="F357" s="195" t="s">
        <v>879</v>
      </c>
      <c r="G357" s="196" t="s">
        <v>169</v>
      </c>
      <c r="H357" s="197">
        <v>256.55399999999997</v>
      </c>
      <c r="I357" s="198"/>
      <c r="J357" s="199">
        <f>ROUND(I357*H357,2)</f>
        <v>0</v>
      </c>
      <c r="K357" s="195" t="s">
        <v>1</v>
      </c>
      <c r="L357" s="41"/>
      <c r="M357" s="200" t="s">
        <v>1</v>
      </c>
      <c r="N357" s="201" t="s">
        <v>45</v>
      </c>
      <c r="O357" s="73"/>
      <c r="P357" s="202">
        <f>O357*H357</f>
        <v>0</v>
      </c>
      <c r="Q357" s="202">
        <v>5.4000000000000003E-3</v>
      </c>
      <c r="R357" s="202">
        <f>Q357*H357</f>
        <v>1.3853915999999999</v>
      </c>
      <c r="S357" s="202">
        <v>0</v>
      </c>
      <c r="T357" s="203">
        <f>S357*H357</f>
        <v>0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R357" s="204" t="s">
        <v>270</v>
      </c>
      <c r="AT357" s="204" t="s">
        <v>166</v>
      </c>
      <c r="AU357" s="204" t="s">
        <v>171</v>
      </c>
      <c r="AY357" s="19" t="s">
        <v>164</v>
      </c>
      <c r="BE357" s="205">
        <f>IF(N357="základní",J357,0)</f>
        <v>0</v>
      </c>
      <c r="BF357" s="205">
        <f>IF(N357="snížená",J357,0)</f>
        <v>0</v>
      </c>
      <c r="BG357" s="205">
        <f>IF(N357="zákl. přenesená",J357,0)</f>
        <v>0</v>
      </c>
      <c r="BH357" s="205">
        <f>IF(N357="sníž. přenesená",J357,0)</f>
        <v>0</v>
      </c>
      <c r="BI357" s="205">
        <f>IF(N357="nulová",J357,0)</f>
        <v>0</v>
      </c>
      <c r="BJ357" s="19" t="s">
        <v>88</v>
      </c>
      <c r="BK357" s="205">
        <f>ROUND(I357*H357,2)</f>
        <v>0</v>
      </c>
      <c r="BL357" s="19" t="s">
        <v>270</v>
      </c>
      <c r="BM357" s="204" t="s">
        <v>880</v>
      </c>
    </row>
    <row r="358" spans="1:65" s="2" customFormat="1" ht="14.4" customHeight="1">
      <c r="A358" s="36"/>
      <c r="B358" s="37"/>
      <c r="C358" s="193" t="s">
        <v>585</v>
      </c>
      <c r="D358" s="193" t="s">
        <v>166</v>
      </c>
      <c r="E358" s="194" t="s">
        <v>881</v>
      </c>
      <c r="F358" s="195" t="s">
        <v>882</v>
      </c>
      <c r="G358" s="196" t="s">
        <v>169</v>
      </c>
      <c r="H358" s="197">
        <v>256.55399999999997</v>
      </c>
      <c r="I358" s="198"/>
      <c r="J358" s="199">
        <f>ROUND(I358*H358,2)</f>
        <v>0</v>
      </c>
      <c r="K358" s="195" t="s">
        <v>1</v>
      </c>
      <c r="L358" s="41"/>
      <c r="M358" s="200" t="s">
        <v>1</v>
      </c>
      <c r="N358" s="201" t="s">
        <v>45</v>
      </c>
      <c r="O358" s="73"/>
      <c r="P358" s="202">
        <f>O358*H358</f>
        <v>0</v>
      </c>
      <c r="Q358" s="202">
        <v>5.8E-4</v>
      </c>
      <c r="R358" s="202">
        <f>Q358*H358</f>
        <v>0.14880131999999999</v>
      </c>
      <c r="S358" s="202">
        <v>0</v>
      </c>
      <c r="T358" s="203">
        <f>S358*H358</f>
        <v>0</v>
      </c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R358" s="204" t="s">
        <v>270</v>
      </c>
      <c r="AT358" s="204" t="s">
        <v>166</v>
      </c>
      <c r="AU358" s="204" t="s">
        <v>171</v>
      </c>
      <c r="AY358" s="19" t="s">
        <v>164</v>
      </c>
      <c r="BE358" s="205">
        <f>IF(N358="základní",J358,0)</f>
        <v>0</v>
      </c>
      <c r="BF358" s="205">
        <f>IF(N358="snížená",J358,0)</f>
        <v>0</v>
      </c>
      <c r="BG358" s="205">
        <f>IF(N358="zákl. přenesená",J358,0)</f>
        <v>0</v>
      </c>
      <c r="BH358" s="205">
        <f>IF(N358="sníž. přenesená",J358,0)</f>
        <v>0</v>
      </c>
      <c r="BI358" s="205">
        <f>IF(N358="nulová",J358,0)</f>
        <v>0</v>
      </c>
      <c r="BJ358" s="19" t="s">
        <v>88</v>
      </c>
      <c r="BK358" s="205">
        <f>ROUND(I358*H358,2)</f>
        <v>0</v>
      </c>
      <c r="BL358" s="19" t="s">
        <v>270</v>
      </c>
      <c r="BM358" s="204" t="s">
        <v>883</v>
      </c>
    </row>
    <row r="359" spans="1:65" s="2" customFormat="1" ht="14.4" customHeight="1">
      <c r="A359" s="36"/>
      <c r="B359" s="37"/>
      <c r="C359" s="193" t="s">
        <v>884</v>
      </c>
      <c r="D359" s="193" t="s">
        <v>166</v>
      </c>
      <c r="E359" s="194" t="s">
        <v>885</v>
      </c>
      <c r="F359" s="195" t="s">
        <v>886</v>
      </c>
      <c r="G359" s="196" t="s">
        <v>169</v>
      </c>
      <c r="H359" s="197">
        <v>256.55399999999997</v>
      </c>
      <c r="I359" s="198"/>
      <c r="J359" s="199">
        <f>ROUND(I359*H359,2)</f>
        <v>0</v>
      </c>
      <c r="K359" s="195" t="s">
        <v>170</v>
      </c>
      <c r="L359" s="41"/>
      <c r="M359" s="200" t="s">
        <v>1</v>
      </c>
      <c r="N359" s="201" t="s">
        <v>45</v>
      </c>
      <c r="O359" s="73"/>
      <c r="P359" s="202">
        <f>O359*H359</f>
        <v>0</v>
      </c>
      <c r="Q359" s="202">
        <v>0</v>
      </c>
      <c r="R359" s="202">
        <f>Q359*H359</f>
        <v>0</v>
      </c>
      <c r="S359" s="202">
        <v>0</v>
      </c>
      <c r="T359" s="203">
        <f>S359*H359</f>
        <v>0</v>
      </c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R359" s="204" t="s">
        <v>270</v>
      </c>
      <c r="AT359" s="204" t="s">
        <v>166</v>
      </c>
      <c r="AU359" s="204" t="s">
        <v>171</v>
      </c>
      <c r="AY359" s="19" t="s">
        <v>164</v>
      </c>
      <c r="BE359" s="205">
        <f>IF(N359="základní",J359,0)</f>
        <v>0</v>
      </c>
      <c r="BF359" s="205">
        <f>IF(N359="snížená",J359,0)</f>
        <v>0</v>
      </c>
      <c r="BG359" s="205">
        <f>IF(N359="zákl. přenesená",J359,0)</f>
        <v>0</v>
      </c>
      <c r="BH359" s="205">
        <f>IF(N359="sníž. přenesená",J359,0)</f>
        <v>0</v>
      </c>
      <c r="BI359" s="205">
        <f>IF(N359="nulová",J359,0)</f>
        <v>0</v>
      </c>
      <c r="BJ359" s="19" t="s">
        <v>88</v>
      </c>
      <c r="BK359" s="205">
        <f>ROUND(I359*H359,2)</f>
        <v>0</v>
      </c>
      <c r="BL359" s="19" t="s">
        <v>270</v>
      </c>
      <c r="BM359" s="204" t="s">
        <v>887</v>
      </c>
    </row>
    <row r="360" spans="1:65" s="2" customFormat="1" ht="22.2" customHeight="1">
      <c r="A360" s="36"/>
      <c r="B360" s="37"/>
      <c r="C360" s="193" t="s">
        <v>888</v>
      </c>
      <c r="D360" s="193" t="s">
        <v>166</v>
      </c>
      <c r="E360" s="194" t="s">
        <v>889</v>
      </c>
      <c r="F360" s="195" t="s">
        <v>890</v>
      </c>
      <c r="G360" s="196" t="s">
        <v>169</v>
      </c>
      <c r="H360" s="197">
        <v>256.55399999999997</v>
      </c>
      <c r="I360" s="198"/>
      <c r="J360" s="199">
        <f>ROUND(I360*H360,2)</f>
        <v>0</v>
      </c>
      <c r="K360" s="195" t="s">
        <v>1</v>
      </c>
      <c r="L360" s="41"/>
      <c r="M360" s="200" t="s">
        <v>1</v>
      </c>
      <c r="N360" s="201" t="s">
        <v>45</v>
      </c>
      <c r="O360" s="73"/>
      <c r="P360" s="202">
        <f>O360*H360</f>
        <v>0</v>
      </c>
      <c r="Q360" s="202">
        <v>4.3999999999999997E-2</v>
      </c>
      <c r="R360" s="202">
        <f>Q360*H360</f>
        <v>11.288375999999998</v>
      </c>
      <c r="S360" s="202">
        <v>0</v>
      </c>
      <c r="T360" s="203">
        <f>S360*H360</f>
        <v>0</v>
      </c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R360" s="204" t="s">
        <v>171</v>
      </c>
      <c r="AT360" s="204" t="s">
        <v>166</v>
      </c>
      <c r="AU360" s="204" t="s">
        <v>171</v>
      </c>
      <c r="AY360" s="19" t="s">
        <v>164</v>
      </c>
      <c r="BE360" s="205">
        <f>IF(N360="základní",J360,0)</f>
        <v>0</v>
      </c>
      <c r="BF360" s="205">
        <f>IF(N360="snížená",J360,0)</f>
        <v>0</v>
      </c>
      <c r="BG360" s="205">
        <f>IF(N360="zákl. přenesená",J360,0)</f>
        <v>0</v>
      </c>
      <c r="BH360" s="205">
        <f>IF(N360="sníž. přenesená",J360,0)</f>
        <v>0</v>
      </c>
      <c r="BI360" s="205">
        <f>IF(N360="nulová",J360,0)</f>
        <v>0</v>
      </c>
      <c r="BJ360" s="19" t="s">
        <v>88</v>
      </c>
      <c r="BK360" s="205">
        <f>ROUND(I360*H360,2)</f>
        <v>0</v>
      </c>
      <c r="BL360" s="19" t="s">
        <v>171</v>
      </c>
      <c r="BM360" s="204" t="s">
        <v>891</v>
      </c>
    </row>
    <row r="361" spans="1:65" s="13" customFormat="1" ht="20.399999999999999">
      <c r="B361" s="206"/>
      <c r="C361" s="207"/>
      <c r="D361" s="208" t="s">
        <v>177</v>
      </c>
      <c r="E361" s="209" t="s">
        <v>1</v>
      </c>
      <c r="F361" s="210" t="s">
        <v>892</v>
      </c>
      <c r="G361" s="207"/>
      <c r="H361" s="211">
        <v>145.61000000000001</v>
      </c>
      <c r="I361" s="212"/>
      <c r="J361" s="207"/>
      <c r="K361" s="207"/>
      <c r="L361" s="213"/>
      <c r="M361" s="214"/>
      <c r="N361" s="215"/>
      <c r="O361" s="215"/>
      <c r="P361" s="215"/>
      <c r="Q361" s="215"/>
      <c r="R361" s="215"/>
      <c r="S361" s="215"/>
      <c r="T361" s="216"/>
      <c r="AT361" s="217" t="s">
        <v>177</v>
      </c>
      <c r="AU361" s="217" t="s">
        <v>171</v>
      </c>
      <c r="AV361" s="13" t="s">
        <v>90</v>
      </c>
      <c r="AW361" s="13" t="s">
        <v>36</v>
      </c>
      <c r="AX361" s="13" t="s">
        <v>80</v>
      </c>
      <c r="AY361" s="217" t="s">
        <v>164</v>
      </c>
    </row>
    <row r="362" spans="1:65" s="13" customFormat="1" ht="10.199999999999999">
      <c r="B362" s="206"/>
      <c r="C362" s="207"/>
      <c r="D362" s="208" t="s">
        <v>177</v>
      </c>
      <c r="E362" s="209" t="s">
        <v>1</v>
      </c>
      <c r="F362" s="210" t="s">
        <v>893</v>
      </c>
      <c r="G362" s="207"/>
      <c r="H362" s="211">
        <v>110.944</v>
      </c>
      <c r="I362" s="212"/>
      <c r="J362" s="207"/>
      <c r="K362" s="207"/>
      <c r="L362" s="213"/>
      <c r="M362" s="214"/>
      <c r="N362" s="215"/>
      <c r="O362" s="215"/>
      <c r="P362" s="215"/>
      <c r="Q362" s="215"/>
      <c r="R362" s="215"/>
      <c r="S362" s="215"/>
      <c r="T362" s="216"/>
      <c r="AT362" s="217" t="s">
        <v>177</v>
      </c>
      <c r="AU362" s="217" t="s">
        <v>171</v>
      </c>
      <c r="AV362" s="13" t="s">
        <v>90</v>
      </c>
      <c r="AW362" s="13" t="s">
        <v>36</v>
      </c>
      <c r="AX362" s="13" t="s">
        <v>80</v>
      </c>
      <c r="AY362" s="217" t="s">
        <v>164</v>
      </c>
    </row>
    <row r="363" spans="1:65" s="14" customFormat="1" ht="10.199999999999999">
      <c r="B363" s="232"/>
      <c r="C363" s="233"/>
      <c r="D363" s="208" t="s">
        <v>177</v>
      </c>
      <c r="E363" s="234" t="s">
        <v>1</v>
      </c>
      <c r="F363" s="235" t="s">
        <v>206</v>
      </c>
      <c r="G363" s="233"/>
      <c r="H363" s="236">
        <v>256.55400000000003</v>
      </c>
      <c r="I363" s="237"/>
      <c r="J363" s="233"/>
      <c r="K363" s="233"/>
      <c r="L363" s="238"/>
      <c r="M363" s="239"/>
      <c r="N363" s="240"/>
      <c r="O363" s="240"/>
      <c r="P363" s="240"/>
      <c r="Q363" s="240"/>
      <c r="R363" s="240"/>
      <c r="S363" s="240"/>
      <c r="T363" s="241"/>
      <c r="AT363" s="242" t="s">
        <v>177</v>
      </c>
      <c r="AU363" s="242" t="s">
        <v>171</v>
      </c>
      <c r="AV363" s="14" t="s">
        <v>171</v>
      </c>
      <c r="AW363" s="14" t="s">
        <v>36</v>
      </c>
      <c r="AX363" s="14" t="s">
        <v>88</v>
      </c>
      <c r="AY363" s="242" t="s">
        <v>164</v>
      </c>
    </row>
    <row r="364" spans="1:65" s="17" customFormat="1" ht="20.85" customHeight="1">
      <c r="B364" s="267"/>
      <c r="C364" s="268"/>
      <c r="D364" s="269" t="s">
        <v>79</v>
      </c>
      <c r="E364" s="269" t="s">
        <v>894</v>
      </c>
      <c r="F364" s="269" t="s">
        <v>895</v>
      </c>
      <c r="G364" s="268"/>
      <c r="H364" s="268"/>
      <c r="I364" s="270"/>
      <c r="J364" s="271">
        <f>BK364</f>
        <v>0</v>
      </c>
      <c r="K364" s="268"/>
      <c r="L364" s="272"/>
      <c r="M364" s="273"/>
      <c r="N364" s="274"/>
      <c r="O364" s="274"/>
      <c r="P364" s="275">
        <f>SUM(P365:P372)</f>
        <v>0</v>
      </c>
      <c r="Q364" s="274"/>
      <c r="R364" s="275">
        <f>SUM(R365:R372)</f>
        <v>6.1208334000000004</v>
      </c>
      <c r="S364" s="274"/>
      <c r="T364" s="276">
        <f>SUM(T365:T372)</f>
        <v>0</v>
      </c>
      <c r="AR364" s="277" t="s">
        <v>88</v>
      </c>
      <c r="AT364" s="278" t="s">
        <v>79</v>
      </c>
      <c r="AU364" s="278" t="s">
        <v>179</v>
      </c>
      <c r="AY364" s="277" t="s">
        <v>164</v>
      </c>
      <c r="BK364" s="279">
        <f>SUM(BK365:BK372)</f>
        <v>0</v>
      </c>
    </row>
    <row r="365" spans="1:65" s="2" customFormat="1" ht="14.4" customHeight="1">
      <c r="A365" s="36"/>
      <c r="B365" s="37"/>
      <c r="C365" s="193" t="s">
        <v>896</v>
      </c>
      <c r="D365" s="193" t="s">
        <v>166</v>
      </c>
      <c r="E365" s="194" t="s">
        <v>897</v>
      </c>
      <c r="F365" s="195" t="s">
        <v>865</v>
      </c>
      <c r="G365" s="196" t="s">
        <v>169</v>
      </c>
      <c r="H365" s="197">
        <v>974.65499999999997</v>
      </c>
      <c r="I365" s="198"/>
      <c r="J365" s="199">
        <f>ROUND(I365*H365,2)</f>
        <v>0</v>
      </c>
      <c r="K365" s="195" t="s">
        <v>1</v>
      </c>
      <c r="L365" s="41"/>
      <c r="M365" s="200" t="s">
        <v>1</v>
      </c>
      <c r="N365" s="201" t="s">
        <v>45</v>
      </c>
      <c r="O365" s="73"/>
      <c r="P365" s="202">
        <f>O365*H365</f>
        <v>0</v>
      </c>
      <c r="Q365" s="202">
        <v>2.9999999999999997E-4</v>
      </c>
      <c r="R365" s="202">
        <f>Q365*H365</f>
        <v>0.29239649999999995</v>
      </c>
      <c r="S365" s="202">
        <v>0</v>
      </c>
      <c r="T365" s="203">
        <f>S365*H365</f>
        <v>0</v>
      </c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R365" s="204" t="s">
        <v>171</v>
      </c>
      <c r="AT365" s="204" t="s">
        <v>166</v>
      </c>
      <c r="AU365" s="204" t="s">
        <v>171</v>
      </c>
      <c r="AY365" s="19" t="s">
        <v>164</v>
      </c>
      <c r="BE365" s="205">
        <f>IF(N365="základní",J365,0)</f>
        <v>0</v>
      </c>
      <c r="BF365" s="205">
        <f>IF(N365="snížená",J365,0)</f>
        <v>0</v>
      </c>
      <c r="BG365" s="205">
        <f>IF(N365="zákl. přenesená",J365,0)</f>
        <v>0</v>
      </c>
      <c r="BH365" s="205">
        <f>IF(N365="sníž. přenesená",J365,0)</f>
        <v>0</v>
      </c>
      <c r="BI365" s="205">
        <f>IF(N365="nulová",J365,0)</f>
        <v>0</v>
      </c>
      <c r="BJ365" s="19" t="s">
        <v>88</v>
      </c>
      <c r="BK365" s="205">
        <f>ROUND(I365*H365,2)</f>
        <v>0</v>
      </c>
      <c r="BL365" s="19" t="s">
        <v>171</v>
      </c>
      <c r="BM365" s="204" t="s">
        <v>898</v>
      </c>
    </row>
    <row r="366" spans="1:65" s="2" customFormat="1" ht="19.8" customHeight="1">
      <c r="A366" s="36"/>
      <c r="B366" s="37"/>
      <c r="C366" s="193" t="s">
        <v>899</v>
      </c>
      <c r="D366" s="193" t="s">
        <v>166</v>
      </c>
      <c r="E366" s="194" t="s">
        <v>900</v>
      </c>
      <c r="F366" s="195" t="s">
        <v>879</v>
      </c>
      <c r="G366" s="196" t="s">
        <v>169</v>
      </c>
      <c r="H366" s="197">
        <v>974.65499999999997</v>
      </c>
      <c r="I366" s="198"/>
      <c r="J366" s="199">
        <f>ROUND(I366*H366,2)</f>
        <v>0</v>
      </c>
      <c r="K366" s="195" t="s">
        <v>1</v>
      </c>
      <c r="L366" s="41"/>
      <c r="M366" s="200" t="s">
        <v>1</v>
      </c>
      <c r="N366" s="201" t="s">
        <v>45</v>
      </c>
      <c r="O366" s="73"/>
      <c r="P366" s="202">
        <f>O366*H366</f>
        <v>0</v>
      </c>
      <c r="Q366" s="202">
        <v>5.4000000000000003E-3</v>
      </c>
      <c r="R366" s="202">
        <f>Q366*H366</f>
        <v>5.2631370000000004</v>
      </c>
      <c r="S366" s="202">
        <v>0</v>
      </c>
      <c r="T366" s="203">
        <f>S366*H366</f>
        <v>0</v>
      </c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R366" s="204" t="s">
        <v>171</v>
      </c>
      <c r="AT366" s="204" t="s">
        <v>166</v>
      </c>
      <c r="AU366" s="204" t="s">
        <v>171</v>
      </c>
      <c r="AY366" s="19" t="s">
        <v>164</v>
      </c>
      <c r="BE366" s="205">
        <f>IF(N366="základní",J366,0)</f>
        <v>0</v>
      </c>
      <c r="BF366" s="205">
        <f>IF(N366="snížená",J366,0)</f>
        <v>0</v>
      </c>
      <c r="BG366" s="205">
        <f>IF(N366="zákl. přenesená",J366,0)</f>
        <v>0</v>
      </c>
      <c r="BH366" s="205">
        <f>IF(N366="sníž. přenesená",J366,0)</f>
        <v>0</v>
      </c>
      <c r="BI366" s="205">
        <f>IF(N366="nulová",J366,0)</f>
        <v>0</v>
      </c>
      <c r="BJ366" s="19" t="s">
        <v>88</v>
      </c>
      <c r="BK366" s="205">
        <f>ROUND(I366*H366,2)</f>
        <v>0</v>
      </c>
      <c r="BL366" s="19" t="s">
        <v>171</v>
      </c>
      <c r="BM366" s="204" t="s">
        <v>901</v>
      </c>
    </row>
    <row r="367" spans="1:65" s="2" customFormat="1" ht="14.4" customHeight="1">
      <c r="A367" s="36"/>
      <c r="B367" s="37"/>
      <c r="C367" s="193" t="s">
        <v>902</v>
      </c>
      <c r="D367" s="193" t="s">
        <v>166</v>
      </c>
      <c r="E367" s="194" t="s">
        <v>881</v>
      </c>
      <c r="F367" s="195" t="s">
        <v>882</v>
      </c>
      <c r="G367" s="196" t="s">
        <v>169</v>
      </c>
      <c r="H367" s="197">
        <v>974.65499999999997</v>
      </c>
      <c r="I367" s="198"/>
      <c r="J367" s="199">
        <f>ROUND(I367*H367,2)</f>
        <v>0</v>
      </c>
      <c r="K367" s="195" t="s">
        <v>1</v>
      </c>
      <c r="L367" s="41"/>
      <c r="M367" s="200" t="s">
        <v>1</v>
      </c>
      <c r="N367" s="201" t="s">
        <v>45</v>
      </c>
      <c r="O367" s="73"/>
      <c r="P367" s="202">
        <f>O367*H367</f>
        <v>0</v>
      </c>
      <c r="Q367" s="202">
        <v>5.8E-4</v>
      </c>
      <c r="R367" s="202">
        <f>Q367*H367</f>
        <v>0.56529989999999997</v>
      </c>
      <c r="S367" s="202">
        <v>0</v>
      </c>
      <c r="T367" s="203">
        <f>S367*H367</f>
        <v>0</v>
      </c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R367" s="204" t="s">
        <v>171</v>
      </c>
      <c r="AT367" s="204" t="s">
        <v>166</v>
      </c>
      <c r="AU367" s="204" t="s">
        <v>171</v>
      </c>
      <c r="AY367" s="19" t="s">
        <v>164</v>
      </c>
      <c r="BE367" s="205">
        <f>IF(N367="základní",J367,0)</f>
        <v>0</v>
      </c>
      <c r="BF367" s="205">
        <f>IF(N367="snížená",J367,0)</f>
        <v>0</v>
      </c>
      <c r="BG367" s="205">
        <f>IF(N367="zákl. přenesená",J367,0)</f>
        <v>0</v>
      </c>
      <c r="BH367" s="205">
        <f>IF(N367="sníž. přenesená",J367,0)</f>
        <v>0</v>
      </c>
      <c r="BI367" s="205">
        <f>IF(N367="nulová",J367,0)</f>
        <v>0</v>
      </c>
      <c r="BJ367" s="19" t="s">
        <v>88</v>
      </c>
      <c r="BK367" s="205">
        <f>ROUND(I367*H367,2)</f>
        <v>0</v>
      </c>
      <c r="BL367" s="19" t="s">
        <v>171</v>
      </c>
      <c r="BM367" s="204" t="s">
        <v>903</v>
      </c>
    </row>
    <row r="368" spans="1:65" s="2" customFormat="1" ht="14.4" customHeight="1">
      <c r="A368" s="36"/>
      <c r="B368" s="37"/>
      <c r="C368" s="193" t="s">
        <v>904</v>
      </c>
      <c r="D368" s="193" t="s">
        <v>166</v>
      </c>
      <c r="E368" s="194" t="s">
        <v>885</v>
      </c>
      <c r="F368" s="195" t="s">
        <v>886</v>
      </c>
      <c r="G368" s="196" t="s">
        <v>169</v>
      </c>
      <c r="H368" s="197">
        <v>974.65499999999997</v>
      </c>
      <c r="I368" s="198"/>
      <c r="J368" s="199">
        <f>ROUND(I368*H368,2)</f>
        <v>0</v>
      </c>
      <c r="K368" s="195" t="s">
        <v>170</v>
      </c>
      <c r="L368" s="41"/>
      <c r="M368" s="200" t="s">
        <v>1</v>
      </c>
      <c r="N368" s="201" t="s">
        <v>45</v>
      </c>
      <c r="O368" s="73"/>
      <c r="P368" s="202">
        <f>O368*H368</f>
        <v>0</v>
      </c>
      <c r="Q368" s="202">
        <v>0</v>
      </c>
      <c r="R368" s="202">
        <f>Q368*H368</f>
        <v>0</v>
      </c>
      <c r="S368" s="202">
        <v>0</v>
      </c>
      <c r="T368" s="203">
        <f>S368*H368</f>
        <v>0</v>
      </c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R368" s="204" t="s">
        <v>171</v>
      </c>
      <c r="AT368" s="204" t="s">
        <v>166</v>
      </c>
      <c r="AU368" s="204" t="s">
        <v>171</v>
      </c>
      <c r="AY368" s="19" t="s">
        <v>164</v>
      </c>
      <c r="BE368" s="205">
        <f>IF(N368="základní",J368,0)</f>
        <v>0</v>
      </c>
      <c r="BF368" s="205">
        <f>IF(N368="snížená",J368,0)</f>
        <v>0</v>
      </c>
      <c r="BG368" s="205">
        <f>IF(N368="zákl. přenesená",J368,0)</f>
        <v>0</v>
      </c>
      <c r="BH368" s="205">
        <f>IF(N368="sníž. přenesená",J368,0)</f>
        <v>0</v>
      </c>
      <c r="BI368" s="205">
        <f>IF(N368="nulová",J368,0)</f>
        <v>0</v>
      </c>
      <c r="BJ368" s="19" t="s">
        <v>88</v>
      </c>
      <c r="BK368" s="205">
        <f>ROUND(I368*H368,2)</f>
        <v>0</v>
      </c>
      <c r="BL368" s="19" t="s">
        <v>171</v>
      </c>
      <c r="BM368" s="204" t="s">
        <v>905</v>
      </c>
    </row>
    <row r="369" spans="1:65" s="13" customFormat="1" ht="20.399999999999999">
      <c r="B369" s="206"/>
      <c r="C369" s="207"/>
      <c r="D369" s="208" t="s">
        <v>177</v>
      </c>
      <c r="E369" s="209" t="s">
        <v>1</v>
      </c>
      <c r="F369" s="210" t="s">
        <v>906</v>
      </c>
      <c r="G369" s="207"/>
      <c r="H369" s="211">
        <v>39.009</v>
      </c>
      <c r="I369" s="212"/>
      <c r="J369" s="207"/>
      <c r="K369" s="207"/>
      <c r="L369" s="213"/>
      <c r="M369" s="214"/>
      <c r="N369" s="215"/>
      <c r="O369" s="215"/>
      <c r="P369" s="215"/>
      <c r="Q369" s="215"/>
      <c r="R369" s="215"/>
      <c r="S369" s="215"/>
      <c r="T369" s="216"/>
      <c r="AT369" s="217" t="s">
        <v>177</v>
      </c>
      <c r="AU369" s="217" t="s">
        <v>171</v>
      </c>
      <c r="AV369" s="13" t="s">
        <v>90</v>
      </c>
      <c r="AW369" s="13" t="s">
        <v>36</v>
      </c>
      <c r="AX369" s="13" t="s">
        <v>80</v>
      </c>
      <c r="AY369" s="217" t="s">
        <v>164</v>
      </c>
    </row>
    <row r="370" spans="1:65" s="13" customFormat="1" ht="10.199999999999999">
      <c r="B370" s="206"/>
      <c r="C370" s="207"/>
      <c r="D370" s="208" t="s">
        <v>177</v>
      </c>
      <c r="E370" s="209" t="s">
        <v>1</v>
      </c>
      <c r="F370" s="210" t="s">
        <v>907</v>
      </c>
      <c r="G370" s="207"/>
      <c r="H370" s="211">
        <v>27.31</v>
      </c>
      <c r="I370" s="212"/>
      <c r="J370" s="207"/>
      <c r="K370" s="207"/>
      <c r="L370" s="213"/>
      <c r="M370" s="214"/>
      <c r="N370" s="215"/>
      <c r="O370" s="215"/>
      <c r="P370" s="215"/>
      <c r="Q370" s="215"/>
      <c r="R370" s="215"/>
      <c r="S370" s="215"/>
      <c r="T370" s="216"/>
      <c r="AT370" s="217" t="s">
        <v>177</v>
      </c>
      <c r="AU370" s="217" t="s">
        <v>171</v>
      </c>
      <c r="AV370" s="13" t="s">
        <v>90</v>
      </c>
      <c r="AW370" s="13" t="s">
        <v>36</v>
      </c>
      <c r="AX370" s="13" t="s">
        <v>80</v>
      </c>
      <c r="AY370" s="217" t="s">
        <v>164</v>
      </c>
    </row>
    <row r="371" spans="1:65" s="13" customFormat="1" ht="10.199999999999999">
      <c r="B371" s="206"/>
      <c r="C371" s="207"/>
      <c r="D371" s="208" t="s">
        <v>177</v>
      </c>
      <c r="E371" s="209" t="s">
        <v>1</v>
      </c>
      <c r="F371" s="210" t="s">
        <v>908</v>
      </c>
      <c r="G371" s="207"/>
      <c r="H371" s="211">
        <v>908.33600000000001</v>
      </c>
      <c r="I371" s="212"/>
      <c r="J371" s="207"/>
      <c r="K371" s="207"/>
      <c r="L371" s="213"/>
      <c r="M371" s="214"/>
      <c r="N371" s="215"/>
      <c r="O371" s="215"/>
      <c r="P371" s="215"/>
      <c r="Q371" s="215"/>
      <c r="R371" s="215"/>
      <c r="S371" s="215"/>
      <c r="T371" s="216"/>
      <c r="AT371" s="217" t="s">
        <v>177</v>
      </c>
      <c r="AU371" s="217" t="s">
        <v>171</v>
      </c>
      <c r="AV371" s="13" t="s">
        <v>90</v>
      </c>
      <c r="AW371" s="13" t="s">
        <v>36</v>
      </c>
      <c r="AX371" s="13" t="s">
        <v>80</v>
      </c>
      <c r="AY371" s="217" t="s">
        <v>164</v>
      </c>
    </row>
    <row r="372" spans="1:65" s="14" customFormat="1" ht="10.199999999999999">
      <c r="B372" s="232"/>
      <c r="C372" s="233"/>
      <c r="D372" s="208" t="s">
        <v>177</v>
      </c>
      <c r="E372" s="234" t="s">
        <v>1</v>
      </c>
      <c r="F372" s="235" t="s">
        <v>206</v>
      </c>
      <c r="G372" s="233"/>
      <c r="H372" s="236">
        <v>974.65499999999997</v>
      </c>
      <c r="I372" s="237"/>
      <c r="J372" s="233"/>
      <c r="K372" s="233"/>
      <c r="L372" s="238"/>
      <c r="M372" s="239"/>
      <c r="N372" s="240"/>
      <c r="O372" s="240"/>
      <c r="P372" s="240"/>
      <c r="Q372" s="240"/>
      <c r="R372" s="240"/>
      <c r="S372" s="240"/>
      <c r="T372" s="241"/>
      <c r="AT372" s="242" t="s">
        <v>177</v>
      </c>
      <c r="AU372" s="242" t="s">
        <v>171</v>
      </c>
      <c r="AV372" s="14" t="s">
        <v>171</v>
      </c>
      <c r="AW372" s="14" t="s">
        <v>36</v>
      </c>
      <c r="AX372" s="14" t="s">
        <v>88</v>
      </c>
      <c r="AY372" s="242" t="s">
        <v>164</v>
      </c>
    </row>
    <row r="373" spans="1:65" s="17" customFormat="1" ht="20.85" customHeight="1">
      <c r="B373" s="267"/>
      <c r="C373" s="268"/>
      <c r="D373" s="269" t="s">
        <v>79</v>
      </c>
      <c r="E373" s="269" t="s">
        <v>909</v>
      </c>
      <c r="F373" s="269" t="s">
        <v>910</v>
      </c>
      <c r="G373" s="268"/>
      <c r="H373" s="268"/>
      <c r="I373" s="270"/>
      <c r="J373" s="271">
        <f>BK373</f>
        <v>0</v>
      </c>
      <c r="K373" s="268"/>
      <c r="L373" s="272"/>
      <c r="M373" s="273"/>
      <c r="N373" s="274"/>
      <c r="O373" s="274"/>
      <c r="P373" s="275">
        <f>SUM(P374:P386)</f>
        <v>0</v>
      </c>
      <c r="Q373" s="274"/>
      <c r="R373" s="275">
        <f>SUM(R374:R386)</f>
        <v>148.71055000000001</v>
      </c>
      <c r="S373" s="274"/>
      <c r="T373" s="276">
        <f>SUM(T374:T386)</f>
        <v>0</v>
      </c>
      <c r="AR373" s="277" t="s">
        <v>88</v>
      </c>
      <c r="AT373" s="278" t="s">
        <v>79</v>
      </c>
      <c r="AU373" s="278" t="s">
        <v>179</v>
      </c>
      <c r="AY373" s="277" t="s">
        <v>164</v>
      </c>
      <c r="BK373" s="279">
        <f>SUM(BK374:BK386)</f>
        <v>0</v>
      </c>
    </row>
    <row r="374" spans="1:65" s="2" customFormat="1" ht="14.4" customHeight="1">
      <c r="A374" s="36"/>
      <c r="B374" s="37"/>
      <c r="C374" s="193" t="s">
        <v>911</v>
      </c>
      <c r="D374" s="193" t="s">
        <v>166</v>
      </c>
      <c r="E374" s="194" t="s">
        <v>912</v>
      </c>
      <c r="F374" s="195" t="s">
        <v>865</v>
      </c>
      <c r="G374" s="196" t="s">
        <v>169</v>
      </c>
      <c r="H374" s="197">
        <v>82</v>
      </c>
      <c r="I374" s="198"/>
      <c r="J374" s="199">
        <f>ROUND(I374*H374,2)</f>
        <v>0</v>
      </c>
      <c r="K374" s="195" t="s">
        <v>1</v>
      </c>
      <c r="L374" s="41"/>
      <c r="M374" s="200" t="s">
        <v>1</v>
      </c>
      <c r="N374" s="201" t="s">
        <v>45</v>
      </c>
      <c r="O374" s="73"/>
      <c r="P374" s="202">
        <f>O374*H374</f>
        <v>0</v>
      </c>
      <c r="Q374" s="202">
        <v>2.9999999999999997E-4</v>
      </c>
      <c r="R374" s="202">
        <f>Q374*H374</f>
        <v>2.4599999999999997E-2</v>
      </c>
      <c r="S374" s="202">
        <v>0</v>
      </c>
      <c r="T374" s="203">
        <f>S374*H374</f>
        <v>0</v>
      </c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R374" s="204" t="s">
        <v>171</v>
      </c>
      <c r="AT374" s="204" t="s">
        <v>166</v>
      </c>
      <c r="AU374" s="204" t="s">
        <v>171</v>
      </c>
      <c r="AY374" s="19" t="s">
        <v>164</v>
      </c>
      <c r="BE374" s="205">
        <f>IF(N374="základní",J374,0)</f>
        <v>0</v>
      </c>
      <c r="BF374" s="205">
        <f>IF(N374="snížená",J374,0)</f>
        <v>0</v>
      </c>
      <c r="BG374" s="205">
        <f>IF(N374="zákl. přenesená",J374,0)</f>
        <v>0</v>
      </c>
      <c r="BH374" s="205">
        <f>IF(N374="sníž. přenesená",J374,0)</f>
        <v>0</v>
      </c>
      <c r="BI374" s="205">
        <f>IF(N374="nulová",J374,0)</f>
        <v>0</v>
      </c>
      <c r="BJ374" s="19" t="s">
        <v>88</v>
      </c>
      <c r="BK374" s="205">
        <f>ROUND(I374*H374,2)</f>
        <v>0</v>
      </c>
      <c r="BL374" s="19" t="s">
        <v>171</v>
      </c>
      <c r="BM374" s="204" t="s">
        <v>913</v>
      </c>
    </row>
    <row r="375" spans="1:65" s="2" customFormat="1" ht="19.8" customHeight="1">
      <c r="A375" s="36"/>
      <c r="B375" s="37"/>
      <c r="C375" s="193" t="s">
        <v>914</v>
      </c>
      <c r="D375" s="193" t="s">
        <v>166</v>
      </c>
      <c r="E375" s="194" t="s">
        <v>915</v>
      </c>
      <c r="F375" s="195" t="s">
        <v>879</v>
      </c>
      <c r="G375" s="196" t="s">
        <v>169</v>
      </c>
      <c r="H375" s="197">
        <v>82</v>
      </c>
      <c r="I375" s="198"/>
      <c r="J375" s="199">
        <f>ROUND(I375*H375,2)</f>
        <v>0</v>
      </c>
      <c r="K375" s="195" t="s">
        <v>1</v>
      </c>
      <c r="L375" s="41"/>
      <c r="M375" s="200" t="s">
        <v>1</v>
      </c>
      <c r="N375" s="201" t="s">
        <v>45</v>
      </c>
      <c r="O375" s="73"/>
      <c r="P375" s="202">
        <f>O375*H375</f>
        <v>0</v>
      </c>
      <c r="Q375" s="202">
        <v>5.4000000000000003E-3</v>
      </c>
      <c r="R375" s="202">
        <f>Q375*H375</f>
        <v>0.44280000000000003</v>
      </c>
      <c r="S375" s="202">
        <v>0</v>
      </c>
      <c r="T375" s="203">
        <f>S375*H375</f>
        <v>0</v>
      </c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R375" s="204" t="s">
        <v>171</v>
      </c>
      <c r="AT375" s="204" t="s">
        <v>166</v>
      </c>
      <c r="AU375" s="204" t="s">
        <v>171</v>
      </c>
      <c r="AY375" s="19" t="s">
        <v>164</v>
      </c>
      <c r="BE375" s="205">
        <f>IF(N375="základní",J375,0)</f>
        <v>0</v>
      </c>
      <c r="BF375" s="205">
        <f>IF(N375="snížená",J375,0)</f>
        <v>0</v>
      </c>
      <c r="BG375" s="205">
        <f>IF(N375="zákl. přenesená",J375,0)</f>
        <v>0</v>
      </c>
      <c r="BH375" s="205">
        <f>IF(N375="sníž. přenesená",J375,0)</f>
        <v>0</v>
      </c>
      <c r="BI375" s="205">
        <f>IF(N375="nulová",J375,0)</f>
        <v>0</v>
      </c>
      <c r="BJ375" s="19" t="s">
        <v>88</v>
      </c>
      <c r="BK375" s="205">
        <f>ROUND(I375*H375,2)</f>
        <v>0</v>
      </c>
      <c r="BL375" s="19" t="s">
        <v>171</v>
      </c>
      <c r="BM375" s="204" t="s">
        <v>916</v>
      </c>
    </row>
    <row r="376" spans="1:65" s="2" customFormat="1" ht="14.4" customHeight="1">
      <c r="A376" s="36"/>
      <c r="B376" s="37"/>
      <c r="C376" s="193" t="s">
        <v>917</v>
      </c>
      <c r="D376" s="193" t="s">
        <v>166</v>
      </c>
      <c r="E376" s="194" t="s">
        <v>881</v>
      </c>
      <c r="F376" s="195" t="s">
        <v>882</v>
      </c>
      <c r="G376" s="196" t="s">
        <v>169</v>
      </c>
      <c r="H376" s="197">
        <v>82</v>
      </c>
      <c r="I376" s="198"/>
      <c r="J376" s="199">
        <f>ROUND(I376*H376,2)</f>
        <v>0</v>
      </c>
      <c r="K376" s="195" t="s">
        <v>1</v>
      </c>
      <c r="L376" s="41"/>
      <c r="M376" s="200" t="s">
        <v>1</v>
      </c>
      <c r="N376" s="201" t="s">
        <v>45</v>
      </c>
      <c r="O376" s="73"/>
      <c r="P376" s="202">
        <f>O376*H376</f>
        <v>0</v>
      </c>
      <c r="Q376" s="202">
        <v>5.8E-4</v>
      </c>
      <c r="R376" s="202">
        <f>Q376*H376</f>
        <v>4.7559999999999998E-2</v>
      </c>
      <c r="S376" s="202">
        <v>0</v>
      </c>
      <c r="T376" s="203">
        <f>S376*H376</f>
        <v>0</v>
      </c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R376" s="204" t="s">
        <v>171</v>
      </c>
      <c r="AT376" s="204" t="s">
        <v>166</v>
      </c>
      <c r="AU376" s="204" t="s">
        <v>171</v>
      </c>
      <c r="AY376" s="19" t="s">
        <v>164</v>
      </c>
      <c r="BE376" s="205">
        <f>IF(N376="základní",J376,0)</f>
        <v>0</v>
      </c>
      <c r="BF376" s="205">
        <f>IF(N376="snížená",J376,0)</f>
        <v>0</v>
      </c>
      <c r="BG376" s="205">
        <f>IF(N376="zákl. přenesená",J376,0)</f>
        <v>0</v>
      </c>
      <c r="BH376" s="205">
        <f>IF(N376="sníž. přenesená",J376,0)</f>
        <v>0</v>
      </c>
      <c r="BI376" s="205">
        <f>IF(N376="nulová",J376,0)</f>
        <v>0</v>
      </c>
      <c r="BJ376" s="19" t="s">
        <v>88</v>
      </c>
      <c r="BK376" s="205">
        <f>ROUND(I376*H376,2)</f>
        <v>0</v>
      </c>
      <c r="BL376" s="19" t="s">
        <v>171</v>
      </c>
      <c r="BM376" s="204" t="s">
        <v>918</v>
      </c>
    </row>
    <row r="377" spans="1:65" s="2" customFormat="1" ht="14.4" customHeight="1">
      <c r="A377" s="36"/>
      <c r="B377" s="37"/>
      <c r="C377" s="193" t="s">
        <v>919</v>
      </c>
      <c r="D377" s="193" t="s">
        <v>166</v>
      </c>
      <c r="E377" s="194" t="s">
        <v>885</v>
      </c>
      <c r="F377" s="195" t="s">
        <v>886</v>
      </c>
      <c r="G377" s="196" t="s">
        <v>169</v>
      </c>
      <c r="H377" s="197">
        <v>82</v>
      </c>
      <c r="I377" s="198"/>
      <c r="J377" s="199">
        <f>ROUND(I377*H377,2)</f>
        <v>0</v>
      </c>
      <c r="K377" s="195" t="s">
        <v>170</v>
      </c>
      <c r="L377" s="41"/>
      <c r="M377" s="200" t="s">
        <v>1</v>
      </c>
      <c r="N377" s="201" t="s">
        <v>45</v>
      </c>
      <c r="O377" s="73"/>
      <c r="P377" s="202">
        <f>O377*H377</f>
        <v>0</v>
      </c>
      <c r="Q377" s="202">
        <v>0</v>
      </c>
      <c r="R377" s="202">
        <f>Q377*H377</f>
        <v>0</v>
      </c>
      <c r="S377" s="202">
        <v>0</v>
      </c>
      <c r="T377" s="203">
        <f>S377*H377</f>
        <v>0</v>
      </c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R377" s="204" t="s">
        <v>171</v>
      </c>
      <c r="AT377" s="204" t="s">
        <v>166</v>
      </c>
      <c r="AU377" s="204" t="s">
        <v>171</v>
      </c>
      <c r="AY377" s="19" t="s">
        <v>164</v>
      </c>
      <c r="BE377" s="205">
        <f>IF(N377="základní",J377,0)</f>
        <v>0</v>
      </c>
      <c r="BF377" s="205">
        <f>IF(N377="snížená",J377,0)</f>
        <v>0</v>
      </c>
      <c r="BG377" s="205">
        <f>IF(N377="zákl. přenesená",J377,0)</f>
        <v>0</v>
      </c>
      <c r="BH377" s="205">
        <f>IF(N377="sníž. přenesená",J377,0)</f>
        <v>0</v>
      </c>
      <c r="BI377" s="205">
        <f>IF(N377="nulová",J377,0)</f>
        <v>0</v>
      </c>
      <c r="BJ377" s="19" t="s">
        <v>88</v>
      </c>
      <c r="BK377" s="205">
        <f>ROUND(I377*H377,2)</f>
        <v>0</v>
      </c>
      <c r="BL377" s="19" t="s">
        <v>171</v>
      </c>
      <c r="BM377" s="204" t="s">
        <v>920</v>
      </c>
    </row>
    <row r="378" spans="1:65" s="13" customFormat="1" ht="10.199999999999999">
      <c r="B378" s="206"/>
      <c r="C378" s="207"/>
      <c r="D378" s="208" t="s">
        <v>177</v>
      </c>
      <c r="E378" s="209" t="s">
        <v>1</v>
      </c>
      <c r="F378" s="210" t="s">
        <v>921</v>
      </c>
      <c r="G378" s="207"/>
      <c r="H378" s="211">
        <v>82</v>
      </c>
      <c r="I378" s="212"/>
      <c r="J378" s="207"/>
      <c r="K378" s="207"/>
      <c r="L378" s="213"/>
      <c r="M378" s="214"/>
      <c r="N378" s="215"/>
      <c r="O378" s="215"/>
      <c r="P378" s="215"/>
      <c r="Q378" s="215"/>
      <c r="R378" s="215"/>
      <c r="S378" s="215"/>
      <c r="T378" s="216"/>
      <c r="AT378" s="217" t="s">
        <v>177</v>
      </c>
      <c r="AU378" s="217" t="s">
        <v>171</v>
      </c>
      <c r="AV378" s="13" t="s">
        <v>90</v>
      </c>
      <c r="AW378" s="13" t="s">
        <v>36</v>
      </c>
      <c r="AX378" s="13" t="s">
        <v>88</v>
      </c>
      <c r="AY378" s="217" t="s">
        <v>164</v>
      </c>
    </row>
    <row r="379" spans="1:65" s="2" customFormat="1" ht="14.4" customHeight="1">
      <c r="A379" s="36"/>
      <c r="B379" s="37"/>
      <c r="C379" s="193" t="s">
        <v>922</v>
      </c>
      <c r="D379" s="193" t="s">
        <v>166</v>
      </c>
      <c r="E379" s="194" t="s">
        <v>923</v>
      </c>
      <c r="F379" s="195" t="s">
        <v>924</v>
      </c>
      <c r="G379" s="196" t="s">
        <v>169</v>
      </c>
      <c r="H379" s="197">
        <v>82</v>
      </c>
      <c r="I379" s="198"/>
      <c r="J379" s="199">
        <f>ROUND(I379*H379,2)</f>
        <v>0</v>
      </c>
      <c r="K379" s="195" t="s">
        <v>170</v>
      </c>
      <c r="L379" s="41"/>
      <c r="M379" s="200" t="s">
        <v>1</v>
      </c>
      <c r="N379" s="201" t="s">
        <v>45</v>
      </c>
      <c r="O379" s="73"/>
      <c r="P379" s="202">
        <f>O379*H379</f>
        <v>0</v>
      </c>
      <c r="Q379" s="202">
        <v>0</v>
      </c>
      <c r="R379" s="202">
        <f>Q379*H379</f>
        <v>0</v>
      </c>
      <c r="S379" s="202">
        <v>0</v>
      </c>
      <c r="T379" s="203">
        <f>S379*H379</f>
        <v>0</v>
      </c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R379" s="204" t="s">
        <v>270</v>
      </c>
      <c r="AT379" s="204" t="s">
        <v>166</v>
      </c>
      <c r="AU379" s="204" t="s">
        <v>171</v>
      </c>
      <c r="AY379" s="19" t="s">
        <v>164</v>
      </c>
      <c r="BE379" s="205">
        <f>IF(N379="základní",J379,0)</f>
        <v>0</v>
      </c>
      <c r="BF379" s="205">
        <f>IF(N379="snížená",J379,0)</f>
        <v>0</v>
      </c>
      <c r="BG379" s="205">
        <f>IF(N379="zákl. přenesená",J379,0)</f>
        <v>0</v>
      </c>
      <c r="BH379" s="205">
        <f>IF(N379="sníž. přenesená",J379,0)</f>
        <v>0</v>
      </c>
      <c r="BI379" s="205">
        <f>IF(N379="nulová",J379,0)</f>
        <v>0</v>
      </c>
      <c r="BJ379" s="19" t="s">
        <v>88</v>
      </c>
      <c r="BK379" s="205">
        <f>ROUND(I379*H379,2)</f>
        <v>0</v>
      </c>
      <c r="BL379" s="19" t="s">
        <v>270</v>
      </c>
      <c r="BM379" s="204" t="s">
        <v>925</v>
      </c>
    </row>
    <row r="380" spans="1:65" s="2" customFormat="1" ht="19.8" customHeight="1">
      <c r="A380" s="36"/>
      <c r="B380" s="37"/>
      <c r="C380" s="218" t="s">
        <v>926</v>
      </c>
      <c r="D380" s="218" t="s">
        <v>190</v>
      </c>
      <c r="E380" s="219" t="s">
        <v>927</v>
      </c>
      <c r="F380" s="220" t="s">
        <v>928</v>
      </c>
      <c r="G380" s="221" t="s">
        <v>588</v>
      </c>
      <c r="H380" s="222">
        <v>9.9019999999999992</v>
      </c>
      <c r="I380" s="223"/>
      <c r="J380" s="224">
        <f>ROUND(I380*H380,2)</f>
        <v>0</v>
      </c>
      <c r="K380" s="220" t="s">
        <v>170</v>
      </c>
      <c r="L380" s="225"/>
      <c r="M380" s="226" t="s">
        <v>1</v>
      </c>
      <c r="N380" s="227" t="s">
        <v>45</v>
      </c>
      <c r="O380" s="73"/>
      <c r="P380" s="202">
        <f>O380*H380</f>
        <v>0</v>
      </c>
      <c r="Q380" s="202">
        <v>1E-3</v>
      </c>
      <c r="R380" s="202">
        <f>Q380*H380</f>
        <v>9.9019999999999993E-3</v>
      </c>
      <c r="S380" s="202">
        <v>0</v>
      </c>
      <c r="T380" s="203">
        <f>S380*H380</f>
        <v>0</v>
      </c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R380" s="204" t="s">
        <v>366</v>
      </c>
      <c r="AT380" s="204" t="s">
        <v>190</v>
      </c>
      <c r="AU380" s="204" t="s">
        <v>171</v>
      </c>
      <c r="AY380" s="19" t="s">
        <v>164</v>
      </c>
      <c r="BE380" s="205">
        <f>IF(N380="základní",J380,0)</f>
        <v>0</v>
      </c>
      <c r="BF380" s="205">
        <f>IF(N380="snížená",J380,0)</f>
        <v>0</v>
      </c>
      <c r="BG380" s="205">
        <f>IF(N380="zákl. přenesená",J380,0)</f>
        <v>0</v>
      </c>
      <c r="BH380" s="205">
        <f>IF(N380="sníž. přenesená",J380,0)</f>
        <v>0</v>
      </c>
      <c r="BI380" s="205">
        <f>IF(N380="nulová",J380,0)</f>
        <v>0</v>
      </c>
      <c r="BJ380" s="19" t="s">
        <v>88</v>
      </c>
      <c r="BK380" s="205">
        <f>ROUND(I380*H380,2)</f>
        <v>0</v>
      </c>
      <c r="BL380" s="19" t="s">
        <v>270</v>
      </c>
      <c r="BM380" s="204" t="s">
        <v>929</v>
      </c>
    </row>
    <row r="381" spans="1:65" s="2" customFormat="1" ht="19.2">
      <c r="A381" s="36"/>
      <c r="B381" s="37"/>
      <c r="C381" s="38"/>
      <c r="D381" s="208" t="s">
        <v>195</v>
      </c>
      <c r="E381" s="38"/>
      <c r="F381" s="228" t="s">
        <v>930</v>
      </c>
      <c r="G381" s="38"/>
      <c r="H381" s="38"/>
      <c r="I381" s="229"/>
      <c r="J381" s="38"/>
      <c r="K381" s="38"/>
      <c r="L381" s="41"/>
      <c r="M381" s="230"/>
      <c r="N381" s="231"/>
      <c r="O381" s="73"/>
      <c r="P381" s="73"/>
      <c r="Q381" s="73"/>
      <c r="R381" s="73"/>
      <c r="S381" s="73"/>
      <c r="T381" s="74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T381" s="19" t="s">
        <v>195</v>
      </c>
      <c r="AU381" s="19" t="s">
        <v>171</v>
      </c>
    </row>
    <row r="382" spans="1:65" s="13" customFormat="1" ht="10.199999999999999">
      <c r="B382" s="206"/>
      <c r="C382" s="207"/>
      <c r="D382" s="208" t="s">
        <v>177</v>
      </c>
      <c r="E382" s="207"/>
      <c r="F382" s="210" t="s">
        <v>931</v>
      </c>
      <c r="G382" s="207"/>
      <c r="H382" s="211">
        <v>9.9019999999999992</v>
      </c>
      <c r="I382" s="212"/>
      <c r="J382" s="207"/>
      <c r="K382" s="207"/>
      <c r="L382" s="213"/>
      <c r="M382" s="214"/>
      <c r="N382" s="215"/>
      <c r="O382" s="215"/>
      <c r="P382" s="215"/>
      <c r="Q382" s="215"/>
      <c r="R382" s="215"/>
      <c r="S382" s="215"/>
      <c r="T382" s="216"/>
      <c r="AT382" s="217" t="s">
        <v>177</v>
      </c>
      <c r="AU382" s="217" t="s">
        <v>171</v>
      </c>
      <c r="AV382" s="13" t="s">
        <v>90</v>
      </c>
      <c r="AW382" s="13" t="s">
        <v>4</v>
      </c>
      <c r="AX382" s="13" t="s">
        <v>88</v>
      </c>
      <c r="AY382" s="217" t="s">
        <v>164</v>
      </c>
    </row>
    <row r="383" spans="1:65" s="2" customFormat="1" ht="30" customHeight="1">
      <c r="A383" s="36"/>
      <c r="B383" s="37"/>
      <c r="C383" s="193" t="s">
        <v>932</v>
      </c>
      <c r="D383" s="193" t="s">
        <v>166</v>
      </c>
      <c r="E383" s="194" t="s">
        <v>933</v>
      </c>
      <c r="F383" s="195" t="s">
        <v>934</v>
      </c>
      <c r="G383" s="196" t="s">
        <v>175</v>
      </c>
      <c r="H383" s="197">
        <v>2.4</v>
      </c>
      <c r="I383" s="198"/>
      <c r="J383" s="199">
        <f>ROUND(I383*H383,2)</f>
        <v>0</v>
      </c>
      <c r="K383" s="195" t="s">
        <v>170</v>
      </c>
      <c r="L383" s="41"/>
      <c r="M383" s="200" t="s">
        <v>1</v>
      </c>
      <c r="N383" s="201" t="s">
        <v>45</v>
      </c>
      <c r="O383" s="73"/>
      <c r="P383" s="202">
        <f>O383*H383</f>
        <v>0</v>
      </c>
      <c r="Q383" s="202">
        <v>2.3010199999999998</v>
      </c>
      <c r="R383" s="202">
        <f>Q383*H383</f>
        <v>5.5224479999999998</v>
      </c>
      <c r="S383" s="202">
        <v>0</v>
      </c>
      <c r="T383" s="203">
        <f>S383*H383</f>
        <v>0</v>
      </c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R383" s="204" t="s">
        <v>270</v>
      </c>
      <c r="AT383" s="204" t="s">
        <v>166</v>
      </c>
      <c r="AU383" s="204" t="s">
        <v>171</v>
      </c>
      <c r="AY383" s="19" t="s">
        <v>164</v>
      </c>
      <c r="BE383" s="205">
        <f>IF(N383="základní",J383,0)</f>
        <v>0</v>
      </c>
      <c r="BF383" s="205">
        <f>IF(N383="snížená",J383,0)</f>
        <v>0</v>
      </c>
      <c r="BG383" s="205">
        <f>IF(N383="zákl. přenesená",J383,0)</f>
        <v>0</v>
      </c>
      <c r="BH383" s="205">
        <f>IF(N383="sníž. přenesená",J383,0)</f>
        <v>0</v>
      </c>
      <c r="BI383" s="205">
        <f>IF(N383="nulová",J383,0)</f>
        <v>0</v>
      </c>
      <c r="BJ383" s="19" t="s">
        <v>88</v>
      </c>
      <c r="BK383" s="205">
        <f>ROUND(I383*H383,2)</f>
        <v>0</v>
      </c>
      <c r="BL383" s="19" t="s">
        <v>270</v>
      </c>
      <c r="BM383" s="204" t="s">
        <v>935</v>
      </c>
    </row>
    <row r="384" spans="1:65" s="13" customFormat="1" ht="10.199999999999999">
      <c r="B384" s="206"/>
      <c r="C384" s="207"/>
      <c r="D384" s="208" t="s">
        <v>177</v>
      </c>
      <c r="E384" s="209" t="s">
        <v>1</v>
      </c>
      <c r="F384" s="210" t="s">
        <v>936</v>
      </c>
      <c r="G384" s="207"/>
      <c r="H384" s="211">
        <v>2.4</v>
      </c>
      <c r="I384" s="212"/>
      <c r="J384" s="207"/>
      <c r="K384" s="207"/>
      <c r="L384" s="213"/>
      <c r="M384" s="214"/>
      <c r="N384" s="215"/>
      <c r="O384" s="215"/>
      <c r="P384" s="215"/>
      <c r="Q384" s="215"/>
      <c r="R384" s="215"/>
      <c r="S384" s="215"/>
      <c r="T384" s="216"/>
      <c r="AT384" s="217" t="s">
        <v>177</v>
      </c>
      <c r="AU384" s="217" t="s">
        <v>171</v>
      </c>
      <c r="AV384" s="13" t="s">
        <v>90</v>
      </c>
      <c r="AW384" s="13" t="s">
        <v>36</v>
      </c>
      <c r="AX384" s="13" t="s">
        <v>88</v>
      </c>
      <c r="AY384" s="217" t="s">
        <v>164</v>
      </c>
    </row>
    <row r="385" spans="1:65" s="2" customFormat="1" ht="22.2" customHeight="1">
      <c r="A385" s="36"/>
      <c r="B385" s="37"/>
      <c r="C385" s="193" t="s">
        <v>937</v>
      </c>
      <c r="D385" s="193" t="s">
        <v>166</v>
      </c>
      <c r="E385" s="194" t="s">
        <v>938</v>
      </c>
      <c r="F385" s="195" t="s">
        <v>939</v>
      </c>
      <c r="G385" s="196" t="s">
        <v>175</v>
      </c>
      <c r="H385" s="197">
        <v>2.4</v>
      </c>
      <c r="I385" s="198"/>
      <c r="J385" s="199">
        <f>ROUND(I385*H385,2)</f>
        <v>0</v>
      </c>
      <c r="K385" s="195" t="s">
        <v>170</v>
      </c>
      <c r="L385" s="41"/>
      <c r="M385" s="200" t="s">
        <v>1</v>
      </c>
      <c r="N385" s="201" t="s">
        <v>45</v>
      </c>
      <c r="O385" s="73"/>
      <c r="P385" s="202">
        <f>O385*H385</f>
        <v>0</v>
      </c>
      <c r="Q385" s="202">
        <v>0</v>
      </c>
      <c r="R385" s="202">
        <f>Q385*H385</f>
        <v>0</v>
      </c>
      <c r="S385" s="202">
        <v>0</v>
      </c>
      <c r="T385" s="203">
        <f>S385*H385</f>
        <v>0</v>
      </c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R385" s="204" t="s">
        <v>171</v>
      </c>
      <c r="AT385" s="204" t="s">
        <v>166</v>
      </c>
      <c r="AU385" s="204" t="s">
        <v>171</v>
      </c>
      <c r="AY385" s="19" t="s">
        <v>164</v>
      </c>
      <c r="BE385" s="205">
        <f>IF(N385="základní",J385,0)</f>
        <v>0</v>
      </c>
      <c r="BF385" s="205">
        <f>IF(N385="snížená",J385,0)</f>
        <v>0</v>
      </c>
      <c r="BG385" s="205">
        <f>IF(N385="zákl. přenesená",J385,0)</f>
        <v>0</v>
      </c>
      <c r="BH385" s="205">
        <f>IF(N385="sníž. přenesená",J385,0)</f>
        <v>0</v>
      </c>
      <c r="BI385" s="205">
        <f>IF(N385="nulová",J385,0)</f>
        <v>0</v>
      </c>
      <c r="BJ385" s="19" t="s">
        <v>88</v>
      </c>
      <c r="BK385" s="205">
        <f>ROUND(I385*H385,2)</f>
        <v>0</v>
      </c>
      <c r="BL385" s="19" t="s">
        <v>171</v>
      </c>
      <c r="BM385" s="204" t="s">
        <v>940</v>
      </c>
    </row>
    <row r="386" spans="1:65" s="2" customFormat="1" ht="22.2" customHeight="1">
      <c r="A386" s="36"/>
      <c r="B386" s="37"/>
      <c r="C386" s="193" t="s">
        <v>941</v>
      </c>
      <c r="D386" s="193" t="s">
        <v>166</v>
      </c>
      <c r="E386" s="194" t="s">
        <v>942</v>
      </c>
      <c r="F386" s="195" t="s">
        <v>943</v>
      </c>
      <c r="G386" s="196" t="s">
        <v>169</v>
      </c>
      <c r="H386" s="197">
        <v>62</v>
      </c>
      <c r="I386" s="198"/>
      <c r="J386" s="199">
        <f>ROUND(I386*H386,2)</f>
        <v>0</v>
      </c>
      <c r="K386" s="195" t="s">
        <v>1</v>
      </c>
      <c r="L386" s="41"/>
      <c r="M386" s="200" t="s">
        <v>1</v>
      </c>
      <c r="N386" s="201" t="s">
        <v>45</v>
      </c>
      <c r="O386" s="73"/>
      <c r="P386" s="202">
        <f>O386*H386</f>
        <v>0</v>
      </c>
      <c r="Q386" s="202">
        <v>2.3010199999999998</v>
      </c>
      <c r="R386" s="202">
        <f>Q386*H386</f>
        <v>142.66324</v>
      </c>
      <c r="S386" s="202">
        <v>0</v>
      </c>
      <c r="T386" s="203">
        <f>S386*H386</f>
        <v>0</v>
      </c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R386" s="204" t="s">
        <v>270</v>
      </c>
      <c r="AT386" s="204" t="s">
        <v>166</v>
      </c>
      <c r="AU386" s="204" t="s">
        <v>171</v>
      </c>
      <c r="AY386" s="19" t="s">
        <v>164</v>
      </c>
      <c r="BE386" s="205">
        <f>IF(N386="základní",J386,0)</f>
        <v>0</v>
      </c>
      <c r="BF386" s="205">
        <f>IF(N386="snížená",J386,0)</f>
        <v>0</v>
      </c>
      <c r="BG386" s="205">
        <f>IF(N386="zákl. přenesená",J386,0)</f>
        <v>0</v>
      </c>
      <c r="BH386" s="205">
        <f>IF(N386="sníž. přenesená",J386,0)</f>
        <v>0</v>
      </c>
      <c r="BI386" s="205">
        <f>IF(N386="nulová",J386,0)</f>
        <v>0</v>
      </c>
      <c r="BJ386" s="19" t="s">
        <v>88</v>
      </c>
      <c r="BK386" s="205">
        <f>ROUND(I386*H386,2)</f>
        <v>0</v>
      </c>
      <c r="BL386" s="19" t="s">
        <v>270</v>
      </c>
      <c r="BM386" s="204" t="s">
        <v>944</v>
      </c>
    </row>
    <row r="387" spans="1:65" s="12" customFormat="1" ht="22.8" customHeight="1">
      <c r="B387" s="177"/>
      <c r="C387" s="178"/>
      <c r="D387" s="179" t="s">
        <v>79</v>
      </c>
      <c r="E387" s="191" t="s">
        <v>219</v>
      </c>
      <c r="F387" s="191" t="s">
        <v>225</v>
      </c>
      <c r="G387" s="178"/>
      <c r="H387" s="178"/>
      <c r="I387" s="181"/>
      <c r="J387" s="192">
        <f>BK387</f>
        <v>0</v>
      </c>
      <c r="K387" s="178"/>
      <c r="L387" s="183"/>
      <c r="M387" s="184"/>
      <c r="N387" s="185"/>
      <c r="O387" s="185"/>
      <c r="P387" s="186">
        <f>SUM(P388:P410)</f>
        <v>0</v>
      </c>
      <c r="Q387" s="185"/>
      <c r="R387" s="186">
        <f>SUM(R388:R410)</f>
        <v>2.2358183999999994</v>
      </c>
      <c r="S387" s="185"/>
      <c r="T387" s="187">
        <f>SUM(T388:T410)</f>
        <v>0</v>
      </c>
      <c r="AR387" s="188" t="s">
        <v>88</v>
      </c>
      <c r="AT387" s="189" t="s">
        <v>79</v>
      </c>
      <c r="AU387" s="189" t="s">
        <v>88</v>
      </c>
      <c r="AY387" s="188" t="s">
        <v>164</v>
      </c>
      <c r="BK387" s="190">
        <f>SUM(BK388:BK410)</f>
        <v>0</v>
      </c>
    </row>
    <row r="388" spans="1:65" s="2" customFormat="1" ht="30" customHeight="1">
      <c r="A388" s="36"/>
      <c r="B388" s="37"/>
      <c r="C388" s="193" t="s">
        <v>945</v>
      </c>
      <c r="D388" s="193" t="s">
        <v>166</v>
      </c>
      <c r="E388" s="194" t="s">
        <v>946</v>
      </c>
      <c r="F388" s="195" t="s">
        <v>947</v>
      </c>
      <c r="G388" s="196" t="s">
        <v>169</v>
      </c>
      <c r="H388" s="197">
        <v>368.53100000000001</v>
      </c>
      <c r="I388" s="198"/>
      <c r="J388" s="199">
        <f>ROUND(I388*H388,2)</f>
        <v>0</v>
      </c>
      <c r="K388" s="195" t="s">
        <v>170</v>
      </c>
      <c r="L388" s="41"/>
      <c r="M388" s="200" t="s">
        <v>1</v>
      </c>
      <c r="N388" s="201" t="s">
        <v>45</v>
      </c>
      <c r="O388" s="73"/>
      <c r="P388" s="202">
        <f>O388*H388</f>
        <v>0</v>
      </c>
      <c r="Q388" s="202">
        <v>0</v>
      </c>
      <c r="R388" s="202">
        <f>Q388*H388</f>
        <v>0</v>
      </c>
      <c r="S388" s="202">
        <v>0</v>
      </c>
      <c r="T388" s="203">
        <f>S388*H388</f>
        <v>0</v>
      </c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R388" s="204" t="s">
        <v>171</v>
      </c>
      <c r="AT388" s="204" t="s">
        <v>166</v>
      </c>
      <c r="AU388" s="204" t="s">
        <v>90</v>
      </c>
      <c r="AY388" s="19" t="s">
        <v>164</v>
      </c>
      <c r="BE388" s="205">
        <f>IF(N388="základní",J388,0)</f>
        <v>0</v>
      </c>
      <c r="BF388" s="205">
        <f>IF(N388="snížená",J388,0)</f>
        <v>0</v>
      </c>
      <c r="BG388" s="205">
        <f>IF(N388="zákl. přenesená",J388,0)</f>
        <v>0</v>
      </c>
      <c r="BH388" s="205">
        <f>IF(N388="sníž. přenesená",J388,0)</f>
        <v>0</v>
      </c>
      <c r="BI388" s="205">
        <f>IF(N388="nulová",J388,0)</f>
        <v>0</v>
      </c>
      <c r="BJ388" s="19" t="s">
        <v>88</v>
      </c>
      <c r="BK388" s="205">
        <f>ROUND(I388*H388,2)</f>
        <v>0</v>
      </c>
      <c r="BL388" s="19" t="s">
        <v>171</v>
      </c>
      <c r="BM388" s="204" t="s">
        <v>948</v>
      </c>
    </row>
    <row r="389" spans="1:65" s="2" customFormat="1" ht="30" customHeight="1">
      <c r="A389" s="36"/>
      <c r="B389" s="37"/>
      <c r="C389" s="193" t="s">
        <v>949</v>
      </c>
      <c r="D389" s="193" t="s">
        <v>166</v>
      </c>
      <c r="E389" s="194" t="s">
        <v>950</v>
      </c>
      <c r="F389" s="195" t="s">
        <v>951</v>
      </c>
      <c r="G389" s="196" t="s">
        <v>169</v>
      </c>
      <c r="H389" s="197">
        <v>1474.124</v>
      </c>
      <c r="I389" s="198"/>
      <c r="J389" s="199">
        <f>ROUND(I389*H389,2)</f>
        <v>0</v>
      </c>
      <c r="K389" s="195" t="s">
        <v>170</v>
      </c>
      <c r="L389" s="41"/>
      <c r="M389" s="200" t="s">
        <v>1</v>
      </c>
      <c r="N389" s="201" t="s">
        <v>45</v>
      </c>
      <c r="O389" s="73"/>
      <c r="P389" s="202">
        <f>O389*H389</f>
        <v>0</v>
      </c>
      <c r="Q389" s="202">
        <v>0</v>
      </c>
      <c r="R389" s="202">
        <f>Q389*H389</f>
        <v>0</v>
      </c>
      <c r="S389" s="202">
        <v>0</v>
      </c>
      <c r="T389" s="203">
        <f>S389*H389</f>
        <v>0</v>
      </c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R389" s="204" t="s">
        <v>171</v>
      </c>
      <c r="AT389" s="204" t="s">
        <v>166</v>
      </c>
      <c r="AU389" s="204" t="s">
        <v>90</v>
      </c>
      <c r="AY389" s="19" t="s">
        <v>164</v>
      </c>
      <c r="BE389" s="205">
        <f>IF(N389="základní",J389,0)</f>
        <v>0</v>
      </c>
      <c r="BF389" s="205">
        <f>IF(N389="snížená",J389,0)</f>
        <v>0</v>
      </c>
      <c r="BG389" s="205">
        <f>IF(N389="zákl. přenesená",J389,0)</f>
        <v>0</v>
      </c>
      <c r="BH389" s="205">
        <f>IF(N389="sníž. přenesená",J389,0)</f>
        <v>0</v>
      </c>
      <c r="BI389" s="205">
        <f>IF(N389="nulová",J389,0)</f>
        <v>0</v>
      </c>
      <c r="BJ389" s="19" t="s">
        <v>88</v>
      </c>
      <c r="BK389" s="205">
        <f>ROUND(I389*H389,2)</f>
        <v>0</v>
      </c>
      <c r="BL389" s="19" t="s">
        <v>171</v>
      </c>
      <c r="BM389" s="204" t="s">
        <v>952</v>
      </c>
    </row>
    <row r="390" spans="1:65" s="13" customFormat="1" ht="10.199999999999999">
      <c r="B390" s="206"/>
      <c r="C390" s="207"/>
      <c r="D390" s="208" t="s">
        <v>177</v>
      </c>
      <c r="E390" s="209" t="s">
        <v>1</v>
      </c>
      <c r="F390" s="210" t="s">
        <v>953</v>
      </c>
      <c r="G390" s="207"/>
      <c r="H390" s="211">
        <v>1474.124</v>
      </c>
      <c r="I390" s="212"/>
      <c r="J390" s="207"/>
      <c r="K390" s="207"/>
      <c r="L390" s="213"/>
      <c r="M390" s="214"/>
      <c r="N390" s="215"/>
      <c r="O390" s="215"/>
      <c r="P390" s="215"/>
      <c r="Q390" s="215"/>
      <c r="R390" s="215"/>
      <c r="S390" s="215"/>
      <c r="T390" s="216"/>
      <c r="AT390" s="217" t="s">
        <v>177</v>
      </c>
      <c r="AU390" s="217" t="s">
        <v>90</v>
      </c>
      <c r="AV390" s="13" t="s">
        <v>90</v>
      </c>
      <c r="AW390" s="13" t="s">
        <v>36</v>
      </c>
      <c r="AX390" s="13" t="s">
        <v>88</v>
      </c>
      <c r="AY390" s="217" t="s">
        <v>164</v>
      </c>
    </row>
    <row r="391" spans="1:65" s="2" customFormat="1" ht="30" customHeight="1">
      <c r="A391" s="36"/>
      <c r="B391" s="37"/>
      <c r="C391" s="193" t="s">
        <v>954</v>
      </c>
      <c r="D391" s="193" t="s">
        <v>166</v>
      </c>
      <c r="E391" s="194" t="s">
        <v>955</v>
      </c>
      <c r="F391" s="195" t="s">
        <v>956</v>
      </c>
      <c r="G391" s="196" t="s">
        <v>169</v>
      </c>
      <c r="H391" s="197">
        <v>368.53100000000001</v>
      </c>
      <c r="I391" s="198"/>
      <c r="J391" s="199">
        <f>ROUND(I391*H391,2)</f>
        <v>0</v>
      </c>
      <c r="K391" s="195" t="s">
        <v>170</v>
      </c>
      <c r="L391" s="41"/>
      <c r="M391" s="200" t="s">
        <v>1</v>
      </c>
      <c r="N391" s="201" t="s">
        <v>45</v>
      </c>
      <c r="O391" s="73"/>
      <c r="P391" s="202">
        <f>O391*H391</f>
        <v>0</v>
      </c>
      <c r="Q391" s="202">
        <v>0</v>
      </c>
      <c r="R391" s="202">
        <f>Q391*H391</f>
        <v>0</v>
      </c>
      <c r="S391" s="202">
        <v>0</v>
      </c>
      <c r="T391" s="203">
        <f>S391*H391</f>
        <v>0</v>
      </c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R391" s="204" t="s">
        <v>171</v>
      </c>
      <c r="AT391" s="204" t="s">
        <v>166</v>
      </c>
      <c r="AU391" s="204" t="s">
        <v>90</v>
      </c>
      <c r="AY391" s="19" t="s">
        <v>164</v>
      </c>
      <c r="BE391" s="205">
        <f>IF(N391="základní",J391,0)</f>
        <v>0</v>
      </c>
      <c r="BF391" s="205">
        <f>IF(N391="snížená",J391,0)</f>
        <v>0</v>
      </c>
      <c r="BG391" s="205">
        <f>IF(N391="zákl. přenesená",J391,0)</f>
        <v>0</v>
      </c>
      <c r="BH391" s="205">
        <f>IF(N391="sníž. přenesená",J391,0)</f>
        <v>0</v>
      </c>
      <c r="BI391" s="205">
        <f>IF(N391="nulová",J391,0)</f>
        <v>0</v>
      </c>
      <c r="BJ391" s="19" t="s">
        <v>88</v>
      </c>
      <c r="BK391" s="205">
        <f>ROUND(I391*H391,2)</f>
        <v>0</v>
      </c>
      <c r="BL391" s="19" t="s">
        <v>171</v>
      </c>
      <c r="BM391" s="204" t="s">
        <v>957</v>
      </c>
    </row>
    <row r="392" spans="1:65" s="2" customFormat="1" ht="34.799999999999997" customHeight="1">
      <c r="A392" s="36"/>
      <c r="B392" s="37"/>
      <c r="C392" s="193" t="s">
        <v>958</v>
      </c>
      <c r="D392" s="193" t="s">
        <v>166</v>
      </c>
      <c r="E392" s="194" t="s">
        <v>959</v>
      </c>
      <c r="F392" s="195" t="s">
        <v>960</v>
      </c>
      <c r="G392" s="196" t="s">
        <v>169</v>
      </c>
      <c r="H392" s="197">
        <v>2858.41</v>
      </c>
      <c r="I392" s="198"/>
      <c r="J392" s="199">
        <f>ROUND(I392*H392,2)</f>
        <v>0</v>
      </c>
      <c r="K392" s="195" t="s">
        <v>170</v>
      </c>
      <c r="L392" s="41"/>
      <c r="M392" s="200" t="s">
        <v>1</v>
      </c>
      <c r="N392" s="201" t="s">
        <v>45</v>
      </c>
      <c r="O392" s="73"/>
      <c r="P392" s="202">
        <f>O392*H392</f>
        <v>0</v>
      </c>
      <c r="Q392" s="202">
        <v>2.1000000000000001E-4</v>
      </c>
      <c r="R392" s="202">
        <f>Q392*H392</f>
        <v>0.60026610000000002</v>
      </c>
      <c r="S392" s="202">
        <v>0</v>
      </c>
      <c r="T392" s="203">
        <f>S392*H392</f>
        <v>0</v>
      </c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R392" s="204" t="s">
        <v>171</v>
      </c>
      <c r="AT392" s="204" t="s">
        <v>166</v>
      </c>
      <c r="AU392" s="204" t="s">
        <v>90</v>
      </c>
      <c r="AY392" s="19" t="s">
        <v>164</v>
      </c>
      <c r="BE392" s="205">
        <f>IF(N392="základní",J392,0)</f>
        <v>0</v>
      </c>
      <c r="BF392" s="205">
        <f>IF(N392="snížená",J392,0)</f>
        <v>0</v>
      </c>
      <c r="BG392" s="205">
        <f>IF(N392="zákl. přenesená",J392,0)</f>
        <v>0</v>
      </c>
      <c r="BH392" s="205">
        <f>IF(N392="sníž. přenesená",J392,0)</f>
        <v>0</v>
      </c>
      <c r="BI392" s="205">
        <f>IF(N392="nulová",J392,0)</f>
        <v>0</v>
      </c>
      <c r="BJ392" s="19" t="s">
        <v>88</v>
      </c>
      <c r="BK392" s="205">
        <f>ROUND(I392*H392,2)</f>
        <v>0</v>
      </c>
      <c r="BL392" s="19" t="s">
        <v>171</v>
      </c>
      <c r="BM392" s="204" t="s">
        <v>961</v>
      </c>
    </row>
    <row r="393" spans="1:65" s="13" customFormat="1" ht="10.199999999999999">
      <c r="B393" s="206"/>
      <c r="C393" s="207"/>
      <c r="D393" s="208" t="s">
        <v>177</v>
      </c>
      <c r="E393" s="209" t="s">
        <v>1</v>
      </c>
      <c r="F393" s="210" t="s">
        <v>962</v>
      </c>
      <c r="G393" s="207"/>
      <c r="H393" s="211">
        <v>2858.41</v>
      </c>
      <c r="I393" s="212"/>
      <c r="J393" s="207"/>
      <c r="K393" s="207"/>
      <c r="L393" s="213"/>
      <c r="M393" s="214"/>
      <c r="N393" s="215"/>
      <c r="O393" s="215"/>
      <c r="P393" s="215"/>
      <c r="Q393" s="215"/>
      <c r="R393" s="215"/>
      <c r="S393" s="215"/>
      <c r="T393" s="216"/>
      <c r="AT393" s="217" t="s">
        <v>177</v>
      </c>
      <c r="AU393" s="217" t="s">
        <v>90</v>
      </c>
      <c r="AV393" s="13" t="s">
        <v>90</v>
      </c>
      <c r="AW393" s="13" t="s">
        <v>36</v>
      </c>
      <c r="AX393" s="13" t="s">
        <v>88</v>
      </c>
      <c r="AY393" s="217" t="s">
        <v>164</v>
      </c>
    </row>
    <row r="394" spans="1:65" s="2" customFormat="1" ht="14.4" customHeight="1">
      <c r="A394" s="36"/>
      <c r="B394" s="37"/>
      <c r="C394" s="193" t="s">
        <v>963</v>
      </c>
      <c r="D394" s="193" t="s">
        <v>166</v>
      </c>
      <c r="E394" s="194" t="s">
        <v>964</v>
      </c>
      <c r="F394" s="195" t="s">
        <v>965</v>
      </c>
      <c r="G394" s="196" t="s">
        <v>579</v>
      </c>
      <c r="H394" s="197">
        <v>1</v>
      </c>
      <c r="I394" s="198"/>
      <c r="J394" s="199">
        <f>ROUND(I394*H394,2)</f>
        <v>0</v>
      </c>
      <c r="K394" s="195" t="s">
        <v>1</v>
      </c>
      <c r="L394" s="41"/>
      <c r="M394" s="200" t="s">
        <v>1</v>
      </c>
      <c r="N394" s="201" t="s">
        <v>45</v>
      </c>
      <c r="O394" s="73"/>
      <c r="P394" s="202">
        <f>O394*H394</f>
        <v>0</v>
      </c>
      <c r="Q394" s="202">
        <v>0</v>
      </c>
      <c r="R394" s="202">
        <f>Q394*H394</f>
        <v>0</v>
      </c>
      <c r="S394" s="202">
        <v>0</v>
      </c>
      <c r="T394" s="203">
        <f>S394*H394</f>
        <v>0</v>
      </c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R394" s="204" t="s">
        <v>171</v>
      </c>
      <c r="AT394" s="204" t="s">
        <v>166</v>
      </c>
      <c r="AU394" s="204" t="s">
        <v>90</v>
      </c>
      <c r="AY394" s="19" t="s">
        <v>164</v>
      </c>
      <c r="BE394" s="205">
        <f>IF(N394="základní",J394,0)</f>
        <v>0</v>
      </c>
      <c r="BF394" s="205">
        <f>IF(N394="snížená",J394,0)</f>
        <v>0</v>
      </c>
      <c r="BG394" s="205">
        <f>IF(N394="zákl. přenesená",J394,0)</f>
        <v>0</v>
      </c>
      <c r="BH394" s="205">
        <f>IF(N394="sníž. přenesená",J394,0)</f>
        <v>0</v>
      </c>
      <c r="BI394" s="205">
        <f>IF(N394="nulová",J394,0)</f>
        <v>0</v>
      </c>
      <c r="BJ394" s="19" t="s">
        <v>88</v>
      </c>
      <c r="BK394" s="205">
        <f>ROUND(I394*H394,2)</f>
        <v>0</v>
      </c>
      <c r="BL394" s="19" t="s">
        <v>171</v>
      </c>
      <c r="BM394" s="204" t="s">
        <v>966</v>
      </c>
    </row>
    <row r="395" spans="1:65" s="2" customFormat="1" ht="86.4">
      <c r="A395" s="36"/>
      <c r="B395" s="37"/>
      <c r="C395" s="38"/>
      <c r="D395" s="208" t="s">
        <v>195</v>
      </c>
      <c r="E395" s="38"/>
      <c r="F395" s="228" t="s">
        <v>967</v>
      </c>
      <c r="G395" s="38"/>
      <c r="H395" s="38"/>
      <c r="I395" s="229"/>
      <c r="J395" s="38"/>
      <c r="K395" s="38"/>
      <c r="L395" s="41"/>
      <c r="M395" s="230"/>
      <c r="N395" s="231"/>
      <c r="O395" s="73"/>
      <c r="P395" s="73"/>
      <c r="Q395" s="73"/>
      <c r="R395" s="73"/>
      <c r="S395" s="73"/>
      <c r="T395" s="74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T395" s="19" t="s">
        <v>195</v>
      </c>
      <c r="AU395" s="19" t="s">
        <v>90</v>
      </c>
    </row>
    <row r="396" spans="1:65" s="2" customFormat="1" ht="14.4" customHeight="1">
      <c r="A396" s="36"/>
      <c r="B396" s="37"/>
      <c r="C396" s="193" t="s">
        <v>968</v>
      </c>
      <c r="D396" s="193" t="s">
        <v>166</v>
      </c>
      <c r="E396" s="194" t="s">
        <v>969</v>
      </c>
      <c r="F396" s="195" t="s">
        <v>970</v>
      </c>
      <c r="G396" s="196" t="s">
        <v>579</v>
      </c>
      <c r="H396" s="197">
        <v>1</v>
      </c>
      <c r="I396" s="198"/>
      <c r="J396" s="199">
        <f>ROUND(I396*H396,2)</f>
        <v>0</v>
      </c>
      <c r="K396" s="195" t="s">
        <v>1</v>
      </c>
      <c r="L396" s="41"/>
      <c r="M396" s="200" t="s">
        <v>1</v>
      </c>
      <c r="N396" s="201" t="s">
        <v>45</v>
      </c>
      <c r="O396" s="73"/>
      <c r="P396" s="202">
        <f>O396*H396</f>
        <v>0</v>
      </c>
      <c r="Q396" s="202">
        <v>0</v>
      </c>
      <c r="R396" s="202">
        <f>Q396*H396</f>
        <v>0</v>
      </c>
      <c r="S396" s="202">
        <v>0</v>
      </c>
      <c r="T396" s="203">
        <f>S396*H396</f>
        <v>0</v>
      </c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R396" s="204" t="s">
        <v>171</v>
      </c>
      <c r="AT396" s="204" t="s">
        <v>166</v>
      </c>
      <c r="AU396" s="204" t="s">
        <v>90</v>
      </c>
      <c r="AY396" s="19" t="s">
        <v>164</v>
      </c>
      <c r="BE396" s="205">
        <f>IF(N396="základní",J396,0)</f>
        <v>0</v>
      </c>
      <c r="BF396" s="205">
        <f>IF(N396="snížená",J396,0)</f>
        <v>0</v>
      </c>
      <c r="BG396" s="205">
        <f>IF(N396="zákl. přenesená",J396,0)</f>
        <v>0</v>
      </c>
      <c r="BH396" s="205">
        <f>IF(N396="sníž. přenesená",J396,0)</f>
        <v>0</v>
      </c>
      <c r="BI396" s="205">
        <f>IF(N396="nulová",J396,0)</f>
        <v>0</v>
      </c>
      <c r="BJ396" s="19" t="s">
        <v>88</v>
      </c>
      <c r="BK396" s="205">
        <f>ROUND(I396*H396,2)</f>
        <v>0</v>
      </c>
      <c r="BL396" s="19" t="s">
        <v>171</v>
      </c>
      <c r="BM396" s="204" t="s">
        <v>971</v>
      </c>
    </row>
    <row r="397" spans="1:65" s="2" customFormat="1" ht="86.4">
      <c r="A397" s="36"/>
      <c r="B397" s="37"/>
      <c r="C397" s="38"/>
      <c r="D397" s="208" t="s">
        <v>195</v>
      </c>
      <c r="E397" s="38"/>
      <c r="F397" s="228" t="s">
        <v>967</v>
      </c>
      <c r="G397" s="38"/>
      <c r="H397" s="38"/>
      <c r="I397" s="229"/>
      <c r="J397" s="38"/>
      <c r="K397" s="38"/>
      <c r="L397" s="41"/>
      <c r="M397" s="230"/>
      <c r="N397" s="231"/>
      <c r="O397" s="73"/>
      <c r="P397" s="73"/>
      <c r="Q397" s="73"/>
      <c r="R397" s="73"/>
      <c r="S397" s="73"/>
      <c r="T397" s="74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T397" s="19" t="s">
        <v>195</v>
      </c>
      <c r="AU397" s="19" t="s">
        <v>90</v>
      </c>
    </row>
    <row r="398" spans="1:65" s="2" customFormat="1" ht="14.4" customHeight="1">
      <c r="A398" s="36"/>
      <c r="B398" s="37"/>
      <c r="C398" s="193" t="s">
        <v>972</v>
      </c>
      <c r="D398" s="193" t="s">
        <v>166</v>
      </c>
      <c r="E398" s="194" t="s">
        <v>973</v>
      </c>
      <c r="F398" s="195" t="s">
        <v>974</v>
      </c>
      <c r="G398" s="196" t="s">
        <v>579</v>
      </c>
      <c r="H398" s="197">
        <v>1</v>
      </c>
      <c r="I398" s="198"/>
      <c r="J398" s="199">
        <f>ROUND(I398*H398,2)</f>
        <v>0</v>
      </c>
      <c r="K398" s="195" t="s">
        <v>1</v>
      </c>
      <c r="L398" s="41"/>
      <c r="M398" s="200" t="s">
        <v>1</v>
      </c>
      <c r="N398" s="201" t="s">
        <v>45</v>
      </c>
      <c r="O398" s="73"/>
      <c r="P398" s="202">
        <f>O398*H398</f>
        <v>0</v>
      </c>
      <c r="Q398" s="202">
        <v>0</v>
      </c>
      <c r="R398" s="202">
        <f>Q398*H398</f>
        <v>0</v>
      </c>
      <c r="S398" s="202">
        <v>0</v>
      </c>
      <c r="T398" s="203">
        <f>S398*H398</f>
        <v>0</v>
      </c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R398" s="204" t="s">
        <v>171</v>
      </c>
      <c r="AT398" s="204" t="s">
        <v>166</v>
      </c>
      <c r="AU398" s="204" t="s">
        <v>90</v>
      </c>
      <c r="AY398" s="19" t="s">
        <v>164</v>
      </c>
      <c r="BE398" s="205">
        <f>IF(N398="základní",J398,0)</f>
        <v>0</v>
      </c>
      <c r="BF398" s="205">
        <f>IF(N398="snížená",J398,0)</f>
        <v>0</v>
      </c>
      <c r="BG398" s="205">
        <f>IF(N398="zákl. přenesená",J398,0)</f>
        <v>0</v>
      </c>
      <c r="BH398" s="205">
        <f>IF(N398="sníž. přenesená",J398,0)</f>
        <v>0</v>
      </c>
      <c r="BI398" s="205">
        <f>IF(N398="nulová",J398,0)</f>
        <v>0</v>
      </c>
      <c r="BJ398" s="19" t="s">
        <v>88</v>
      </c>
      <c r="BK398" s="205">
        <f>ROUND(I398*H398,2)</f>
        <v>0</v>
      </c>
      <c r="BL398" s="19" t="s">
        <v>171</v>
      </c>
      <c r="BM398" s="204" t="s">
        <v>975</v>
      </c>
    </row>
    <row r="399" spans="1:65" s="2" customFormat="1" ht="86.4">
      <c r="A399" s="36"/>
      <c r="B399" s="37"/>
      <c r="C399" s="38"/>
      <c r="D399" s="208" t="s">
        <v>195</v>
      </c>
      <c r="E399" s="38"/>
      <c r="F399" s="228" t="s">
        <v>967</v>
      </c>
      <c r="G399" s="38"/>
      <c r="H399" s="38"/>
      <c r="I399" s="229"/>
      <c r="J399" s="38"/>
      <c r="K399" s="38"/>
      <c r="L399" s="41"/>
      <c r="M399" s="230"/>
      <c r="N399" s="231"/>
      <c r="O399" s="73"/>
      <c r="P399" s="73"/>
      <c r="Q399" s="73"/>
      <c r="R399" s="73"/>
      <c r="S399" s="73"/>
      <c r="T399" s="74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T399" s="19" t="s">
        <v>195</v>
      </c>
      <c r="AU399" s="19" t="s">
        <v>90</v>
      </c>
    </row>
    <row r="400" spans="1:65" s="2" customFormat="1" ht="14.4" customHeight="1">
      <c r="A400" s="36"/>
      <c r="B400" s="37"/>
      <c r="C400" s="193" t="s">
        <v>976</v>
      </c>
      <c r="D400" s="193" t="s">
        <v>166</v>
      </c>
      <c r="E400" s="194" t="s">
        <v>977</v>
      </c>
      <c r="F400" s="195" t="s">
        <v>978</v>
      </c>
      <c r="G400" s="196" t="s">
        <v>579</v>
      </c>
      <c r="H400" s="197">
        <v>1</v>
      </c>
      <c r="I400" s="198"/>
      <c r="J400" s="199">
        <f>ROUND(I400*H400,2)</f>
        <v>0</v>
      </c>
      <c r="K400" s="195" t="s">
        <v>1</v>
      </c>
      <c r="L400" s="41"/>
      <c r="M400" s="200" t="s">
        <v>1</v>
      </c>
      <c r="N400" s="201" t="s">
        <v>45</v>
      </c>
      <c r="O400" s="73"/>
      <c r="P400" s="202">
        <f>O400*H400</f>
        <v>0</v>
      </c>
      <c r="Q400" s="202">
        <v>0</v>
      </c>
      <c r="R400" s="202">
        <f>Q400*H400</f>
        <v>0</v>
      </c>
      <c r="S400" s="202">
        <v>0</v>
      </c>
      <c r="T400" s="203">
        <f>S400*H400</f>
        <v>0</v>
      </c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R400" s="204" t="s">
        <v>171</v>
      </c>
      <c r="AT400" s="204" t="s">
        <v>166</v>
      </c>
      <c r="AU400" s="204" t="s">
        <v>90</v>
      </c>
      <c r="AY400" s="19" t="s">
        <v>164</v>
      </c>
      <c r="BE400" s="205">
        <f>IF(N400="základní",J400,0)</f>
        <v>0</v>
      </c>
      <c r="BF400" s="205">
        <f>IF(N400="snížená",J400,0)</f>
        <v>0</v>
      </c>
      <c r="BG400" s="205">
        <f>IF(N400="zákl. přenesená",J400,0)</f>
        <v>0</v>
      </c>
      <c r="BH400" s="205">
        <f>IF(N400="sníž. přenesená",J400,0)</f>
        <v>0</v>
      </c>
      <c r="BI400" s="205">
        <f>IF(N400="nulová",J400,0)</f>
        <v>0</v>
      </c>
      <c r="BJ400" s="19" t="s">
        <v>88</v>
      </c>
      <c r="BK400" s="205">
        <f>ROUND(I400*H400,2)</f>
        <v>0</v>
      </c>
      <c r="BL400" s="19" t="s">
        <v>171</v>
      </c>
      <c r="BM400" s="204" t="s">
        <v>979</v>
      </c>
    </row>
    <row r="401" spans="1:65" s="2" customFormat="1" ht="86.4">
      <c r="A401" s="36"/>
      <c r="B401" s="37"/>
      <c r="C401" s="38"/>
      <c r="D401" s="208" t="s">
        <v>195</v>
      </c>
      <c r="E401" s="38"/>
      <c r="F401" s="228" t="s">
        <v>967</v>
      </c>
      <c r="G401" s="38"/>
      <c r="H401" s="38"/>
      <c r="I401" s="229"/>
      <c r="J401" s="38"/>
      <c r="K401" s="38"/>
      <c r="L401" s="41"/>
      <c r="M401" s="230"/>
      <c r="N401" s="231"/>
      <c r="O401" s="73"/>
      <c r="P401" s="73"/>
      <c r="Q401" s="73"/>
      <c r="R401" s="73"/>
      <c r="S401" s="73"/>
      <c r="T401" s="74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T401" s="19" t="s">
        <v>195</v>
      </c>
      <c r="AU401" s="19" t="s">
        <v>90</v>
      </c>
    </row>
    <row r="402" spans="1:65" s="2" customFormat="1" ht="14.4" customHeight="1">
      <c r="A402" s="36"/>
      <c r="B402" s="37"/>
      <c r="C402" s="193" t="s">
        <v>980</v>
      </c>
      <c r="D402" s="193" t="s">
        <v>166</v>
      </c>
      <c r="E402" s="194" t="s">
        <v>981</v>
      </c>
      <c r="F402" s="195" t="s">
        <v>982</v>
      </c>
      <c r="G402" s="196" t="s">
        <v>335</v>
      </c>
      <c r="H402" s="197">
        <v>14.074999999999999</v>
      </c>
      <c r="I402" s="198"/>
      <c r="J402" s="199">
        <f>ROUND(I402*H402,2)</f>
        <v>0</v>
      </c>
      <c r="K402" s="195" t="s">
        <v>1</v>
      </c>
      <c r="L402" s="41"/>
      <c r="M402" s="200" t="s">
        <v>1</v>
      </c>
      <c r="N402" s="201" t="s">
        <v>45</v>
      </c>
      <c r="O402" s="73"/>
      <c r="P402" s="202">
        <f>O402*H402</f>
        <v>0</v>
      </c>
      <c r="Q402" s="202">
        <v>4.4999999999999998E-2</v>
      </c>
      <c r="R402" s="202">
        <f>Q402*H402</f>
        <v>0.63337499999999991</v>
      </c>
      <c r="S402" s="202">
        <v>0</v>
      </c>
      <c r="T402" s="203">
        <f>S402*H402</f>
        <v>0</v>
      </c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R402" s="204" t="s">
        <v>171</v>
      </c>
      <c r="AT402" s="204" t="s">
        <v>166</v>
      </c>
      <c r="AU402" s="204" t="s">
        <v>90</v>
      </c>
      <c r="AY402" s="19" t="s">
        <v>164</v>
      </c>
      <c r="BE402" s="205">
        <f>IF(N402="základní",J402,0)</f>
        <v>0</v>
      </c>
      <c r="BF402" s="205">
        <f>IF(N402="snížená",J402,0)</f>
        <v>0</v>
      </c>
      <c r="BG402" s="205">
        <f>IF(N402="zákl. přenesená",J402,0)</f>
        <v>0</v>
      </c>
      <c r="BH402" s="205">
        <f>IF(N402="sníž. přenesená",J402,0)</f>
        <v>0</v>
      </c>
      <c r="BI402" s="205">
        <f>IF(N402="nulová",J402,0)</f>
        <v>0</v>
      </c>
      <c r="BJ402" s="19" t="s">
        <v>88</v>
      </c>
      <c r="BK402" s="205">
        <f>ROUND(I402*H402,2)</f>
        <v>0</v>
      </c>
      <c r="BL402" s="19" t="s">
        <v>171</v>
      </c>
      <c r="BM402" s="204" t="s">
        <v>983</v>
      </c>
    </row>
    <row r="403" spans="1:65" s="13" customFormat="1" ht="10.199999999999999">
      <c r="B403" s="206"/>
      <c r="C403" s="207"/>
      <c r="D403" s="208" t="s">
        <v>177</v>
      </c>
      <c r="E403" s="209" t="s">
        <v>1</v>
      </c>
      <c r="F403" s="210" t="s">
        <v>984</v>
      </c>
      <c r="G403" s="207"/>
      <c r="H403" s="211">
        <v>14.074999999999999</v>
      </c>
      <c r="I403" s="212"/>
      <c r="J403" s="207"/>
      <c r="K403" s="207"/>
      <c r="L403" s="213"/>
      <c r="M403" s="214"/>
      <c r="N403" s="215"/>
      <c r="O403" s="215"/>
      <c r="P403" s="215"/>
      <c r="Q403" s="215"/>
      <c r="R403" s="215"/>
      <c r="S403" s="215"/>
      <c r="T403" s="216"/>
      <c r="AT403" s="217" t="s">
        <v>177</v>
      </c>
      <c r="AU403" s="217" t="s">
        <v>90</v>
      </c>
      <c r="AV403" s="13" t="s">
        <v>90</v>
      </c>
      <c r="AW403" s="13" t="s">
        <v>36</v>
      </c>
      <c r="AX403" s="13" t="s">
        <v>88</v>
      </c>
      <c r="AY403" s="217" t="s">
        <v>164</v>
      </c>
    </row>
    <row r="404" spans="1:65" s="2" customFormat="1" ht="14.4" customHeight="1">
      <c r="A404" s="36"/>
      <c r="B404" s="37"/>
      <c r="C404" s="193" t="s">
        <v>985</v>
      </c>
      <c r="D404" s="193" t="s">
        <v>166</v>
      </c>
      <c r="E404" s="194" t="s">
        <v>986</v>
      </c>
      <c r="F404" s="195" t="s">
        <v>987</v>
      </c>
      <c r="G404" s="196" t="s">
        <v>335</v>
      </c>
      <c r="H404" s="197">
        <v>10.365</v>
      </c>
      <c r="I404" s="198"/>
      <c r="J404" s="199">
        <f>ROUND(I404*H404,2)</f>
        <v>0</v>
      </c>
      <c r="K404" s="195" t="s">
        <v>1</v>
      </c>
      <c r="L404" s="41"/>
      <c r="M404" s="200" t="s">
        <v>1</v>
      </c>
      <c r="N404" s="201" t="s">
        <v>45</v>
      </c>
      <c r="O404" s="73"/>
      <c r="P404" s="202">
        <f>O404*H404</f>
        <v>0</v>
      </c>
      <c r="Q404" s="202">
        <v>4.4999999999999998E-2</v>
      </c>
      <c r="R404" s="202">
        <f>Q404*H404</f>
        <v>0.46642499999999998</v>
      </c>
      <c r="S404" s="202">
        <v>0</v>
      </c>
      <c r="T404" s="203">
        <f>S404*H404</f>
        <v>0</v>
      </c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R404" s="204" t="s">
        <v>171</v>
      </c>
      <c r="AT404" s="204" t="s">
        <v>166</v>
      </c>
      <c r="AU404" s="204" t="s">
        <v>90</v>
      </c>
      <c r="AY404" s="19" t="s">
        <v>164</v>
      </c>
      <c r="BE404" s="205">
        <f>IF(N404="základní",J404,0)</f>
        <v>0</v>
      </c>
      <c r="BF404" s="205">
        <f>IF(N404="snížená",J404,0)</f>
        <v>0</v>
      </c>
      <c r="BG404" s="205">
        <f>IF(N404="zákl. přenesená",J404,0)</f>
        <v>0</v>
      </c>
      <c r="BH404" s="205">
        <f>IF(N404="sníž. přenesená",J404,0)</f>
        <v>0</v>
      </c>
      <c r="BI404" s="205">
        <f>IF(N404="nulová",J404,0)</f>
        <v>0</v>
      </c>
      <c r="BJ404" s="19" t="s">
        <v>88</v>
      </c>
      <c r="BK404" s="205">
        <f>ROUND(I404*H404,2)</f>
        <v>0</v>
      </c>
      <c r="BL404" s="19" t="s">
        <v>171</v>
      </c>
      <c r="BM404" s="204" t="s">
        <v>988</v>
      </c>
    </row>
    <row r="405" spans="1:65" s="13" customFormat="1" ht="10.199999999999999">
      <c r="B405" s="206"/>
      <c r="C405" s="207"/>
      <c r="D405" s="208" t="s">
        <v>177</v>
      </c>
      <c r="E405" s="209" t="s">
        <v>1</v>
      </c>
      <c r="F405" s="210" t="s">
        <v>989</v>
      </c>
      <c r="G405" s="207"/>
      <c r="H405" s="211">
        <v>10.365</v>
      </c>
      <c r="I405" s="212"/>
      <c r="J405" s="207"/>
      <c r="K405" s="207"/>
      <c r="L405" s="213"/>
      <c r="M405" s="214"/>
      <c r="N405" s="215"/>
      <c r="O405" s="215"/>
      <c r="P405" s="215"/>
      <c r="Q405" s="215"/>
      <c r="R405" s="215"/>
      <c r="S405" s="215"/>
      <c r="T405" s="216"/>
      <c r="AT405" s="217" t="s">
        <v>177</v>
      </c>
      <c r="AU405" s="217" t="s">
        <v>90</v>
      </c>
      <c r="AV405" s="13" t="s">
        <v>90</v>
      </c>
      <c r="AW405" s="13" t="s">
        <v>36</v>
      </c>
      <c r="AX405" s="13" t="s">
        <v>88</v>
      </c>
      <c r="AY405" s="217" t="s">
        <v>164</v>
      </c>
    </row>
    <row r="406" spans="1:65" s="2" customFormat="1" ht="22.2" customHeight="1">
      <c r="A406" s="36"/>
      <c r="B406" s="37"/>
      <c r="C406" s="193" t="s">
        <v>990</v>
      </c>
      <c r="D406" s="193" t="s">
        <v>166</v>
      </c>
      <c r="E406" s="194" t="s">
        <v>991</v>
      </c>
      <c r="F406" s="195" t="s">
        <v>992</v>
      </c>
      <c r="G406" s="196" t="s">
        <v>579</v>
      </c>
      <c r="H406" s="197">
        <v>1</v>
      </c>
      <c r="I406" s="198"/>
      <c r="J406" s="199">
        <f>ROUND(I406*H406,2)</f>
        <v>0</v>
      </c>
      <c r="K406" s="195" t="s">
        <v>1</v>
      </c>
      <c r="L406" s="41"/>
      <c r="M406" s="200" t="s">
        <v>1</v>
      </c>
      <c r="N406" s="201" t="s">
        <v>45</v>
      </c>
      <c r="O406" s="73"/>
      <c r="P406" s="202">
        <f>O406*H406</f>
        <v>0</v>
      </c>
      <c r="Q406" s="202">
        <v>4.4999999999999998E-2</v>
      </c>
      <c r="R406" s="202">
        <f>Q406*H406</f>
        <v>4.4999999999999998E-2</v>
      </c>
      <c r="S406" s="202">
        <v>0</v>
      </c>
      <c r="T406" s="203">
        <f>S406*H406</f>
        <v>0</v>
      </c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R406" s="204" t="s">
        <v>171</v>
      </c>
      <c r="AT406" s="204" t="s">
        <v>166</v>
      </c>
      <c r="AU406" s="204" t="s">
        <v>90</v>
      </c>
      <c r="AY406" s="19" t="s">
        <v>164</v>
      </c>
      <c r="BE406" s="205">
        <f>IF(N406="základní",J406,0)</f>
        <v>0</v>
      </c>
      <c r="BF406" s="205">
        <f>IF(N406="snížená",J406,0)</f>
        <v>0</v>
      </c>
      <c r="BG406" s="205">
        <f>IF(N406="zákl. přenesená",J406,0)</f>
        <v>0</v>
      </c>
      <c r="BH406" s="205">
        <f>IF(N406="sníž. přenesená",J406,0)</f>
        <v>0</v>
      </c>
      <c r="BI406" s="205">
        <f>IF(N406="nulová",J406,0)</f>
        <v>0</v>
      </c>
      <c r="BJ406" s="19" t="s">
        <v>88</v>
      </c>
      <c r="BK406" s="205">
        <f>ROUND(I406*H406,2)</f>
        <v>0</v>
      </c>
      <c r="BL406" s="19" t="s">
        <v>171</v>
      </c>
      <c r="BM406" s="204" t="s">
        <v>993</v>
      </c>
    </row>
    <row r="407" spans="1:65" s="2" customFormat="1" ht="14.4" customHeight="1">
      <c r="A407" s="36"/>
      <c r="B407" s="37"/>
      <c r="C407" s="193" t="s">
        <v>994</v>
      </c>
      <c r="D407" s="193" t="s">
        <v>166</v>
      </c>
      <c r="E407" s="194" t="s">
        <v>995</v>
      </c>
      <c r="F407" s="195" t="s">
        <v>996</v>
      </c>
      <c r="G407" s="196" t="s">
        <v>579</v>
      </c>
      <c r="H407" s="197">
        <v>1</v>
      </c>
      <c r="I407" s="198"/>
      <c r="J407" s="199">
        <f>ROUND(I407*H407,2)</f>
        <v>0</v>
      </c>
      <c r="K407" s="195" t="s">
        <v>1</v>
      </c>
      <c r="L407" s="41"/>
      <c r="M407" s="200" t="s">
        <v>1</v>
      </c>
      <c r="N407" s="201" t="s">
        <v>45</v>
      </c>
      <c r="O407" s="73"/>
      <c r="P407" s="202">
        <f>O407*H407</f>
        <v>0</v>
      </c>
      <c r="Q407" s="202">
        <v>4.4999999999999998E-2</v>
      </c>
      <c r="R407" s="202">
        <f>Q407*H407</f>
        <v>4.4999999999999998E-2</v>
      </c>
      <c r="S407" s="202">
        <v>0</v>
      </c>
      <c r="T407" s="203">
        <f>S407*H407</f>
        <v>0</v>
      </c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R407" s="204" t="s">
        <v>171</v>
      </c>
      <c r="AT407" s="204" t="s">
        <v>166</v>
      </c>
      <c r="AU407" s="204" t="s">
        <v>90</v>
      </c>
      <c r="AY407" s="19" t="s">
        <v>164</v>
      </c>
      <c r="BE407" s="205">
        <f>IF(N407="základní",J407,0)</f>
        <v>0</v>
      </c>
      <c r="BF407" s="205">
        <f>IF(N407="snížená",J407,0)</f>
        <v>0</v>
      </c>
      <c r="BG407" s="205">
        <f>IF(N407="zákl. přenesená",J407,0)</f>
        <v>0</v>
      </c>
      <c r="BH407" s="205">
        <f>IF(N407="sníž. přenesená",J407,0)</f>
        <v>0</v>
      </c>
      <c r="BI407" s="205">
        <f>IF(N407="nulová",J407,0)</f>
        <v>0</v>
      </c>
      <c r="BJ407" s="19" t="s">
        <v>88</v>
      </c>
      <c r="BK407" s="205">
        <f>ROUND(I407*H407,2)</f>
        <v>0</v>
      </c>
      <c r="BL407" s="19" t="s">
        <v>171</v>
      </c>
      <c r="BM407" s="204" t="s">
        <v>997</v>
      </c>
    </row>
    <row r="408" spans="1:65" s="2" customFormat="1" ht="14.4" customHeight="1">
      <c r="A408" s="36"/>
      <c r="B408" s="37"/>
      <c r="C408" s="193" t="s">
        <v>998</v>
      </c>
      <c r="D408" s="193" t="s">
        <v>166</v>
      </c>
      <c r="E408" s="194" t="s">
        <v>999</v>
      </c>
      <c r="F408" s="195" t="s">
        <v>1000</v>
      </c>
      <c r="G408" s="196" t="s">
        <v>579</v>
      </c>
      <c r="H408" s="197">
        <v>8</v>
      </c>
      <c r="I408" s="198"/>
      <c r="J408" s="199">
        <f>ROUND(I408*H408,2)</f>
        <v>0</v>
      </c>
      <c r="K408" s="195" t="s">
        <v>1</v>
      </c>
      <c r="L408" s="41"/>
      <c r="M408" s="200" t="s">
        <v>1</v>
      </c>
      <c r="N408" s="201" t="s">
        <v>45</v>
      </c>
      <c r="O408" s="73"/>
      <c r="P408" s="202">
        <f>O408*H408</f>
        <v>0</v>
      </c>
      <c r="Q408" s="202">
        <v>4.4999999999999998E-2</v>
      </c>
      <c r="R408" s="202">
        <f>Q408*H408</f>
        <v>0.36</v>
      </c>
      <c r="S408" s="202">
        <v>0</v>
      </c>
      <c r="T408" s="203">
        <f>S408*H408</f>
        <v>0</v>
      </c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R408" s="204" t="s">
        <v>171</v>
      </c>
      <c r="AT408" s="204" t="s">
        <v>166</v>
      </c>
      <c r="AU408" s="204" t="s">
        <v>90</v>
      </c>
      <c r="AY408" s="19" t="s">
        <v>164</v>
      </c>
      <c r="BE408" s="205">
        <f>IF(N408="základní",J408,0)</f>
        <v>0</v>
      </c>
      <c r="BF408" s="205">
        <f>IF(N408="snížená",J408,0)</f>
        <v>0</v>
      </c>
      <c r="BG408" s="205">
        <f>IF(N408="zákl. přenesená",J408,0)</f>
        <v>0</v>
      </c>
      <c r="BH408" s="205">
        <f>IF(N408="sníž. přenesená",J408,0)</f>
        <v>0</v>
      </c>
      <c r="BI408" s="205">
        <f>IF(N408="nulová",J408,0)</f>
        <v>0</v>
      </c>
      <c r="BJ408" s="19" t="s">
        <v>88</v>
      </c>
      <c r="BK408" s="205">
        <f>ROUND(I408*H408,2)</f>
        <v>0</v>
      </c>
      <c r="BL408" s="19" t="s">
        <v>171</v>
      </c>
      <c r="BM408" s="204" t="s">
        <v>1001</v>
      </c>
    </row>
    <row r="409" spans="1:65" s="2" customFormat="1" ht="22.2" customHeight="1">
      <c r="A409" s="36"/>
      <c r="B409" s="37"/>
      <c r="C409" s="193" t="s">
        <v>1002</v>
      </c>
      <c r="D409" s="193" t="s">
        <v>166</v>
      </c>
      <c r="E409" s="194" t="s">
        <v>1003</v>
      </c>
      <c r="F409" s="195" t="s">
        <v>1004</v>
      </c>
      <c r="G409" s="196" t="s">
        <v>169</v>
      </c>
      <c r="H409" s="197">
        <v>2858.41</v>
      </c>
      <c r="I409" s="198"/>
      <c r="J409" s="199">
        <f>ROUND(I409*H409,2)</f>
        <v>0</v>
      </c>
      <c r="K409" s="195" t="s">
        <v>170</v>
      </c>
      <c r="L409" s="41"/>
      <c r="M409" s="200" t="s">
        <v>1</v>
      </c>
      <c r="N409" s="201" t="s">
        <v>45</v>
      </c>
      <c r="O409" s="73"/>
      <c r="P409" s="202">
        <f>O409*H409</f>
        <v>0</v>
      </c>
      <c r="Q409" s="202">
        <v>3.0000000000000001E-5</v>
      </c>
      <c r="R409" s="202">
        <f>Q409*H409</f>
        <v>8.5752300000000004E-2</v>
      </c>
      <c r="S409" s="202">
        <v>0</v>
      </c>
      <c r="T409" s="203">
        <f>S409*H409</f>
        <v>0</v>
      </c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R409" s="204" t="s">
        <v>171</v>
      </c>
      <c r="AT409" s="204" t="s">
        <v>166</v>
      </c>
      <c r="AU409" s="204" t="s">
        <v>90</v>
      </c>
      <c r="AY409" s="19" t="s">
        <v>164</v>
      </c>
      <c r="BE409" s="205">
        <f>IF(N409="základní",J409,0)</f>
        <v>0</v>
      </c>
      <c r="BF409" s="205">
        <f>IF(N409="snížená",J409,0)</f>
        <v>0</v>
      </c>
      <c r="BG409" s="205">
        <f>IF(N409="zákl. přenesená",J409,0)</f>
        <v>0</v>
      </c>
      <c r="BH409" s="205">
        <f>IF(N409="sníž. přenesená",J409,0)</f>
        <v>0</v>
      </c>
      <c r="BI409" s="205">
        <f>IF(N409="nulová",J409,0)</f>
        <v>0</v>
      </c>
      <c r="BJ409" s="19" t="s">
        <v>88</v>
      </c>
      <c r="BK409" s="205">
        <f>ROUND(I409*H409,2)</f>
        <v>0</v>
      </c>
      <c r="BL409" s="19" t="s">
        <v>171</v>
      </c>
      <c r="BM409" s="204" t="s">
        <v>1005</v>
      </c>
    </row>
    <row r="410" spans="1:65" s="13" customFormat="1" ht="10.199999999999999">
      <c r="B410" s="206"/>
      <c r="C410" s="207"/>
      <c r="D410" s="208" t="s">
        <v>177</v>
      </c>
      <c r="E410" s="209" t="s">
        <v>1</v>
      </c>
      <c r="F410" s="210" t="s">
        <v>962</v>
      </c>
      <c r="G410" s="207"/>
      <c r="H410" s="211">
        <v>2858.41</v>
      </c>
      <c r="I410" s="212"/>
      <c r="J410" s="207"/>
      <c r="K410" s="207"/>
      <c r="L410" s="213"/>
      <c r="M410" s="214"/>
      <c r="N410" s="215"/>
      <c r="O410" s="215"/>
      <c r="P410" s="215"/>
      <c r="Q410" s="215"/>
      <c r="R410" s="215"/>
      <c r="S410" s="215"/>
      <c r="T410" s="216"/>
      <c r="AT410" s="217" t="s">
        <v>177</v>
      </c>
      <c r="AU410" s="217" t="s">
        <v>90</v>
      </c>
      <c r="AV410" s="13" t="s">
        <v>90</v>
      </c>
      <c r="AW410" s="13" t="s">
        <v>36</v>
      </c>
      <c r="AX410" s="13" t="s">
        <v>88</v>
      </c>
      <c r="AY410" s="217" t="s">
        <v>164</v>
      </c>
    </row>
    <row r="411" spans="1:65" s="12" customFormat="1" ht="22.8" customHeight="1">
      <c r="B411" s="177"/>
      <c r="C411" s="178"/>
      <c r="D411" s="179" t="s">
        <v>79</v>
      </c>
      <c r="E411" s="191" t="s">
        <v>498</v>
      </c>
      <c r="F411" s="191" t="s">
        <v>499</v>
      </c>
      <c r="G411" s="178"/>
      <c r="H411" s="178"/>
      <c r="I411" s="181"/>
      <c r="J411" s="192">
        <f>BK411</f>
        <v>0</v>
      </c>
      <c r="K411" s="178"/>
      <c r="L411" s="183"/>
      <c r="M411" s="184"/>
      <c r="N411" s="185"/>
      <c r="O411" s="185"/>
      <c r="P411" s="186">
        <f>SUM(P412:P416)</f>
        <v>0</v>
      </c>
      <c r="Q411" s="185"/>
      <c r="R411" s="186">
        <f>SUM(R412:R416)</f>
        <v>0</v>
      </c>
      <c r="S411" s="185"/>
      <c r="T411" s="187">
        <f>SUM(T412:T416)</f>
        <v>0</v>
      </c>
      <c r="AR411" s="188" t="s">
        <v>88</v>
      </c>
      <c r="AT411" s="189" t="s">
        <v>79</v>
      </c>
      <c r="AU411" s="189" t="s">
        <v>88</v>
      </c>
      <c r="AY411" s="188" t="s">
        <v>164</v>
      </c>
      <c r="BK411" s="190">
        <f>SUM(BK412:BK416)</f>
        <v>0</v>
      </c>
    </row>
    <row r="412" spans="1:65" s="2" customFormat="1" ht="30" customHeight="1">
      <c r="A412" s="36"/>
      <c r="B412" s="37"/>
      <c r="C412" s="193" t="s">
        <v>1006</v>
      </c>
      <c r="D412" s="193" t="s">
        <v>166</v>
      </c>
      <c r="E412" s="194" t="s">
        <v>501</v>
      </c>
      <c r="F412" s="195" t="s">
        <v>502</v>
      </c>
      <c r="G412" s="196" t="s">
        <v>186</v>
      </c>
      <c r="H412" s="197">
        <v>0.72399999999999998</v>
      </c>
      <c r="I412" s="198"/>
      <c r="J412" s="199">
        <f>ROUND(I412*H412,2)</f>
        <v>0</v>
      </c>
      <c r="K412" s="195" t="s">
        <v>1</v>
      </c>
      <c r="L412" s="41"/>
      <c r="M412" s="200" t="s">
        <v>1</v>
      </c>
      <c r="N412" s="201" t="s">
        <v>45</v>
      </c>
      <c r="O412" s="73"/>
      <c r="P412" s="202">
        <f>O412*H412</f>
        <v>0</v>
      </c>
      <c r="Q412" s="202">
        <v>0</v>
      </c>
      <c r="R412" s="202">
        <f>Q412*H412</f>
        <v>0</v>
      </c>
      <c r="S412" s="202">
        <v>0</v>
      </c>
      <c r="T412" s="203">
        <f>S412*H412</f>
        <v>0</v>
      </c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R412" s="204" t="s">
        <v>171</v>
      </c>
      <c r="AT412" s="204" t="s">
        <v>166</v>
      </c>
      <c r="AU412" s="204" t="s">
        <v>90</v>
      </c>
      <c r="AY412" s="19" t="s">
        <v>164</v>
      </c>
      <c r="BE412" s="205">
        <f>IF(N412="základní",J412,0)</f>
        <v>0</v>
      </c>
      <c r="BF412" s="205">
        <f>IF(N412="snížená",J412,0)</f>
        <v>0</v>
      </c>
      <c r="BG412" s="205">
        <f>IF(N412="zákl. přenesená",J412,0)</f>
        <v>0</v>
      </c>
      <c r="BH412" s="205">
        <f>IF(N412="sníž. přenesená",J412,0)</f>
        <v>0</v>
      </c>
      <c r="BI412" s="205">
        <f>IF(N412="nulová",J412,0)</f>
        <v>0</v>
      </c>
      <c r="BJ412" s="19" t="s">
        <v>88</v>
      </c>
      <c r="BK412" s="205">
        <f>ROUND(I412*H412,2)</f>
        <v>0</v>
      </c>
      <c r="BL412" s="19" t="s">
        <v>171</v>
      </c>
      <c r="BM412" s="204" t="s">
        <v>1007</v>
      </c>
    </row>
    <row r="413" spans="1:65" s="2" customFormat="1" ht="22.2" customHeight="1">
      <c r="A413" s="36"/>
      <c r="B413" s="37"/>
      <c r="C413" s="193" t="s">
        <v>1008</v>
      </c>
      <c r="D413" s="193" t="s">
        <v>166</v>
      </c>
      <c r="E413" s="194" t="s">
        <v>505</v>
      </c>
      <c r="F413" s="195" t="s">
        <v>506</v>
      </c>
      <c r="G413" s="196" t="s">
        <v>186</v>
      </c>
      <c r="H413" s="197">
        <v>0.72399999999999998</v>
      </c>
      <c r="I413" s="198"/>
      <c r="J413" s="199">
        <f>ROUND(I413*H413,2)</f>
        <v>0</v>
      </c>
      <c r="K413" s="195" t="s">
        <v>1</v>
      </c>
      <c r="L413" s="41"/>
      <c r="M413" s="200" t="s">
        <v>1</v>
      </c>
      <c r="N413" s="201" t="s">
        <v>45</v>
      </c>
      <c r="O413" s="73"/>
      <c r="P413" s="202">
        <f>O413*H413</f>
        <v>0</v>
      </c>
      <c r="Q413" s="202">
        <v>0</v>
      </c>
      <c r="R413" s="202">
        <f>Q413*H413</f>
        <v>0</v>
      </c>
      <c r="S413" s="202">
        <v>0</v>
      </c>
      <c r="T413" s="203">
        <f>S413*H413</f>
        <v>0</v>
      </c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R413" s="204" t="s">
        <v>171</v>
      </c>
      <c r="AT413" s="204" t="s">
        <v>166</v>
      </c>
      <c r="AU413" s="204" t="s">
        <v>90</v>
      </c>
      <c r="AY413" s="19" t="s">
        <v>164</v>
      </c>
      <c r="BE413" s="205">
        <f>IF(N413="základní",J413,0)</f>
        <v>0</v>
      </c>
      <c r="BF413" s="205">
        <f>IF(N413="snížená",J413,0)</f>
        <v>0</v>
      </c>
      <c r="BG413" s="205">
        <f>IF(N413="zákl. přenesená",J413,0)</f>
        <v>0</v>
      </c>
      <c r="BH413" s="205">
        <f>IF(N413="sníž. přenesená",J413,0)</f>
        <v>0</v>
      </c>
      <c r="BI413" s="205">
        <f>IF(N413="nulová",J413,0)</f>
        <v>0</v>
      </c>
      <c r="BJ413" s="19" t="s">
        <v>88</v>
      </c>
      <c r="BK413" s="205">
        <f>ROUND(I413*H413,2)</f>
        <v>0</v>
      </c>
      <c r="BL413" s="19" t="s">
        <v>171</v>
      </c>
      <c r="BM413" s="204" t="s">
        <v>1009</v>
      </c>
    </row>
    <row r="414" spans="1:65" s="2" customFormat="1" ht="22.2" customHeight="1">
      <c r="A414" s="36"/>
      <c r="B414" s="37"/>
      <c r="C414" s="193" t="s">
        <v>1010</v>
      </c>
      <c r="D414" s="193" t="s">
        <v>166</v>
      </c>
      <c r="E414" s="194" t="s">
        <v>509</v>
      </c>
      <c r="F414" s="195" t="s">
        <v>510</v>
      </c>
      <c r="G414" s="196" t="s">
        <v>186</v>
      </c>
      <c r="H414" s="197">
        <v>13.756</v>
      </c>
      <c r="I414" s="198"/>
      <c r="J414" s="199">
        <f>ROUND(I414*H414,2)</f>
        <v>0</v>
      </c>
      <c r="K414" s="195" t="s">
        <v>1</v>
      </c>
      <c r="L414" s="41"/>
      <c r="M414" s="200" t="s">
        <v>1</v>
      </c>
      <c r="N414" s="201" t="s">
        <v>45</v>
      </c>
      <c r="O414" s="73"/>
      <c r="P414" s="202">
        <f>O414*H414</f>
        <v>0</v>
      </c>
      <c r="Q414" s="202">
        <v>0</v>
      </c>
      <c r="R414" s="202">
        <f>Q414*H414</f>
        <v>0</v>
      </c>
      <c r="S414" s="202">
        <v>0</v>
      </c>
      <c r="T414" s="203">
        <f>S414*H414</f>
        <v>0</v>
      </c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R414" s="204" t="s">
        <v>171</v>
      </c>
      <c r="AT414" s="204" t="s">
        <v>166</v>
      </c>
      <c r="AU414" s="204" t="s">
        <v>90</v>
      </c>
      <c r="AY414" s="19" t="s">
        <v>164</v>
      </c>
      <c r="BE414" s="205">
        <f>IF(N414="základní",J414,0)</f>
        <v>0</v>
      </c>
      <c r="BF414" s="205">
        <f>IF(N414="snížená",J414,0)</f>
        <v>0</v>
      </c>
      <c r="BG414" s="205">
        <f>IF(N414="zákl. přenesená",J414,0)</f>
        <v>0</v>
      </c>
      <c r="BH414" s="205">
        <f>IF(N414="sníž. přenesená",J414,0)</f>
        <v>0</v>
      </c>
      <c r="BI414" s="205">
        <f>IF(N414="nulová",J414,0)</f>
        <v>0</v>
      </c>
      <c r="BJ414" s="19" t="s">
        <v>88</v>
      </c>
      <c r="BK414" s="205">
        <f>ROUND(I414*H414,2)</f>
        <v>0</v>
      </c>
      <c r="BL414" s="19" t="s">
        <v>171</v>
      </c>
      <c r="BM414" s="204" t="s">
        <v>1011</v>
      </c>
    </row>
    <row r="415" spans="1:65" s="13" customFormat="1" ht="10.199999999999999">
      <c r="B415" s="206"/>
      <c r="C415" s="207"/>
      <c r="D415" s="208" t="s">
        <v>177</v>
      </c>
      <c r="E415" s="209" t="s">
        <v>1</v>
      </c>
      <c r="F415" s="210" t="s">
        <v>1012</v>
      </c>
      <c r="G415" s="207"/>
      <c r="H415" s="211">
        <v>13.756</v>
      </c>
      <c r="I415" s="212"/>
      <c r="J415" s="207"/>
      <c r="K415" s="207"/>
      <c r="L415" s="213"/>
      <c r="M415" s="214"/>
      <c r="N415" s="215"/>
      <c r="O415" s="215"/>
      <c r="P415" s="215"/>
      <c r="Q415" s="215"/>
      <c r="R415" s="215"/>
      <c r="S415" s="215"/>
      <c r="T415" s="216"/>
      <c r="AT415" s="217" t="s">
        <v>177</v>
      </c>
      <c r="AU415" s="217" t="s">
        <v>90</v>
      </c>
      <c r="AV415" s="13" t="s">
        <v>90</v>
      </c>
      <c r="AW415" s="13" t="s">
        <v>36</v>
      </c>
      <c r="AX415" s="13" t="s">
        <v>88</v>
      </c>
      <c r="AY415" s="217" t="s">
        <v>164</v>
      </c>
    </row>
    <row r="416" spans="1:65" s="2" customFormat="1" ht="30" customHeight="1">
      <c r="A416" s="36"/>
      <c r="B416" s="37"/>
      <c r="C416" s="193" t="s">
        <v>1013</v>
      </c>
      <c r="D416" s="193" t="s">
        <v>166</v>
      </c>
      <c r="E416" s="194" t="s">
        <v>514</v>
      </c>
      <c r="F416" s="195" t="s">
        <v>515</v>
      </c>
      <c r="G416" s="196" t="s">
        <v>186</v>
      </c>
      <c r="H416" s="197">
        <v>0.72399999999999998</v>
      </c>
      <c r="I416" s="198"/>
      <c r="J416" s="199">
        <f>ROUND(I416*H416,2)</f>
        <v>0</v>
      </c>
      <c r="K416" s="195" t="s">
        <v>170</v>
      </c>
      <c r="L416" s="41"/>
      <c r="M416" s="200" t="s">
        <v>1</v>
      </c>
      <c r="N416" s="201" t="s">
        <v>45</v>
      </c>
      <c r="O416" s="73"/>
      <c r="P416" s="202">
        <f>O416*H416</f>
        <v>0</v>
      </c>
      <c r="Q416" s="202">
        <v>0</v>
      </c>
      <c r="R416" s="202">
        <f>Q416*H416</f>
        <v>0</v>
      </c>
      <c r="S416" s="202">
        <v>0</v>
      </c>
      <c r="T416" s="203">
        <f>S416*H416</f>
        <v>0</v>
      </c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R416" s="204" t="s">
        <v>171</v>
      </c>
      <c r="AT416" s="204" t="s">
        <v>166</v>
      </c>
      <c r="AU416" s="204" t="s">
        <v>90</v>
      </c>
      <c r="AY416" s="19" t="s">
        <v>164</v>
      </c>
      <c r="BE416" s="205">
        <f>IF(N416="základní",J416,0)</f>
        <v>0</v>
      </c>
      <c r="BF416" s="205">
        <f>IF(N416="snížená",J416,0)</f>
        <v>0</v>
      </c>
      <c r="BG416" s="205">
        <f>IF(N416="zákl. přenesená",J416,0)</f>
        <v>0</v>
      </c>
      <c r="BH416" s="205">
        <f>IF(N416="sníž. přenesená",J416,0)</f>
        <v>0</v>
      </c>
      <c r="BI416" s="205">
        <f>IF(N416="nulová",J416,0)</f>
        <v>0</v>
      </c>
      <c r="BJ416" s="19" t="s">
        <v>88</v>
      </c>
      <c r="BK416" s="205">
        <f>ROUND(I416*H416,2)</f>
        <v>0</v>
      </c>
      <c r="BL416" s="19" t="s">
        <v>171</v>
      </c>
      <c r="BM416" s="204" t="s">
        <v>1014</v>
      </c>
    </row>
    <row r="417" spans="1:65" s="12" customFormat="1" ht="22.8" customHeight="1">
      <c r="B417" s="177"/>
      <c r="C417" s="178"/>
      <c r="D417" s="179" t="s">
        <v>79</v>
      </c>
      <c r="E417" s="191" t="s">
        <v>527</v>
      </c>
      <c r="F417" s="191" t="s">
        <v>528</v>
      </c>
      <c r="G417" s="178"/>
      <c r="H417" s="178"/>
      <c r="I417" s="181"/>
      <c r="J417" s="192">
        <f>BK417</f>
        <v>0</v>
      </c>
      <c r="K417" s="178"/>
      <c r="L417" s="183"/>
      <c r="M417" s="184"/>
      <c r="N417" s="185"/>
      <c r="O417" s="185"/>
      <c r="P417" s="186">
        <f>P418</f>
        <v>0</v>
      </c>
      <c r="Q417" s="185"/>
      <c r="R417" s="186">
        <f>R418</f>
        <v>0</v>
      </c>
      <c r="S417" s="185"/>
      <c r="T417" s="187">
        <f>T418</f>
        <v>0</v>
      </c>
      <c r="AR417" s="188" t="s">
        <v>88</v>
      </c>
      <c r="AT417" s="189" t="s">
        <v>79</v>
      </c>
      <c r="AU417" s="189" t="s">
        <v>88</v>
      </c>
      <c r="AY417" s="188" t="s">
        <v>164</v>
      </c>
      <c r="BK417" s="190">
        <f>BK418</f>
        <v>0</v>
      </c>
    </row>
    <row r="418" spans="1:65" s="2" customFormat="1" ht="22.2" customHeight="1">
      <c r="A418" s="36"/>
      <c r="B418" s="37"/>
      <c r="C418" s="193" t="s">
        <v>1015</v>
      </c>
      <c r="D418" s="193" t="s">
        <v>166</v>
      </c>
      <c r="E418" s="194" t="s">
        <v>530</v>
      </c>
      <c r="F418" s="195" t="s">
        <v>531</v>
      </c>
      <c r="G418" s="196" t="s">
        <v>186</v>
      </c>
      <c r="H418" s="197">
        <v>942.99699999999996</v>
      </c>
      <c r="I418" s="198"/>
      <c r="J418" s="199">
        <f>ROUND(I418*H418,2)</f>
        <v>0</v>
      </c>
      <c r="K418" s="195" t="s">
        <v>170</v>
      </c>
      <c r="L418" s="41"/>
      <c r="M418" s="200" t="s">
        <v>1</v>
      </c>
      <c r="N418" s="201" t="s">
        <v>45</v>
      </c>
      <c r="O418" s="73"/>
      <c r="P418" s="202">
        <f>O418*H418</f>
        <v>0</v>
      </c>
      <c r="Q418" s="202">
        <v>0</v>
      </c>
      <c r="R418" s="202">
        <f>Q418*H418</f>
        <v>0</v>
      </c>
      <c r="S418" s="202">
        <v>0</v>
      </c>
      <c r="T418" s="203">
        <f>S418*H418</f>
        <v>0</v>
      </c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R418" s="204" t="s">
        <v>171</v>
      </c>
      <c r="AT418" s="204" t="s">
        <v>166</v>
      </c>
      <c r="AU418" s="204" t="s">
        <v>90</v>
      </c>
      <c r="AY418" s="19" t="s">
        <v>164</v>
      </c>
      <c r="BE418" s="205">
        <f>IF(N418="základní",J418,0)</f>
        <v>0</v>
      </c>
      <c r="BF418" s="205">
        <f>IF(N418="snížená",J418,0)</f>
        <v>0</v>
      </c>
      <c r="BG418" s="205">
        <f>IF(N418="zákl. přenesená",J418,0)</f>
        <v>0</v>
      </c>
      <c r="BH418" s="205">
        <f>IF(N418="sníž. přenesená",J418,0)</f>
        <v>0</v>
      </c>
      <c r="BI418" s="205">
        <f>IF(N418="nulová",J418,0)</f>
        <v>0</v>
      </c>
      <c r="BJ418" s="19" t="s">
        <v>88</v>
      </c>
      <c r="BK418" s="205">
        <f>ROUND(I418*H418,2)</f>
        <v>0</v>
      </c>
      <c r="BL418" s="19" t="s">
        <v>171</v>
      </c>
      <c r="BM418" s="204" t="s">
        <v>1016</v>
      </c>
    </row>
    <row r="419" spans="1:65" s="12" customFormat="1" ht="25.95" customHeight="1">
      <c r="B419" s="177"/>
      <c r="C419" s="178"/>
      <c r="D419" s="179" t="s">
        <v>79</v>
      </c>
      <c r="E419" s="180" t="s">
        <v>533</v>
      </c>
      <c r="F419" s="180" t="s">
        <v>534</v>
      </c>
      <c r="G419" s="178"/>
      <c r="H419" s="178"/>
      <c r="I419" s="181"/>
      <c r="J419" s="182">
        <f>BK419</f>
        <v>0</v>
      </c>
      <c r="K419" s="178"/>
      <c r="L419" s="183"/>
      <c r="M419" s="184"/>
      <c r="N419" s="185"/>
      <c r="O419" s="185"/>
      <c r="P419" s="186">
        <f>P420+P483+P495+P499</f>
        <v>0</v>
      </c>
      <c r="Q419" s="185"/>
      <c r="R419" s="186">
        <f>R420+R483+R495+R499</f>
        <v>633.59995700000002</v>
      </c>
      <c r="S419" s="185"/>
      <c r="T419" s="187">
        <f>T420+T483+T495+T499</f>
        <v>0</v>
      </c>
      <c r="AR419" s="188" t="s">
        <v>90</v>
      </c>
      <c r="AT419" s="189" t="s">
        <v>79</v>
      </c>
      <c r="AU419" s="189" t="s">
        <v>80</v>
      </c>
      <c r="AY419" s="188" t="s">
        <v>164</v>
      </c>
      <c r="BK419" s="190">
        <f>BK420+BK483+BK495+BK499</f>
        <v>0</v>
      </c>
    </row>
    <row r="420" spans="1:65" s="12" customFormat="1" ht="22.8" customHeight="1">
      <c r="B420" s="177"/>
      <c r="C420" s="178"/>
      <c r="D420" s="179" t="s">
        <v>79</v>
      </c>
      <c r="E420" s="191" t="s">
        <v>1017</v>
      </c>
      <c r="F420" s="191" t="s">
        <v>1018</v>
      </c>
      <c r="G420" s="178"/>
      <c r="H420" s="178"/>
      <c r="I420" s="181"/>
      <c r="J420" s="192">
        <f>BK420</f>
        <v>0</v>
      </c>
      <c r="K420" s="178"/>
      <c r="L420" s="183"/>
      <c r="M420" s="184"/>
      <c r="N420" s="185"/>
      <c r="O420" s="185"/>
      <c r="P420" s="186">
        <f>P421+P422+P423+P468</f>
        <v>0</v>
      </c>
      <c r="Q420" s="185"/>
      <c r="R420" s="186">
        <f>R421+R422+R423+R468</f>
        <v>631.774137</v>
      </c>
      <c r="S420" s="185"/>
      <c r="T420" s="187">
        <f>T421+T422+T423+T468</f>
        <v>0</v>
      </c>
      <c r="AR420" s="188" t="s">
        <v>90</v>
      </c>
      <c r="AT420" s="189" t="s">
        <v>79</v>
      </c>
      <c r="AU420" s="189" t="s">
        <v>88</v>
      </c>
      <c r="AY420" s="188" t="s">
        <v>164</v>
      </c>
      <c r="BK420" s="190">
        <f>BK421+BK422+BK423+BK468</f>
        <v>0</v>
      </c>
    </row>
    <row r="421" spans="1:65" s="2" customFormat="1" ht="22.2" customHeight="1">
      <c r="A421" s="36"/>
      <c r="B421" s="37"/>
      <c r="C421" s="193" t="s">
        <v>1019</v>
      </c>
      <c r="D421" s="193" t="s">
        <v>166</v>
      </c>
      <c r="E421" s="194" t="s">
        <v>1020</v>
      </c>
      <c r="F421" s="195" t="s">
        <v>1021</v>
      </c>
      <c r="G421" s="196" t="s">
        <v>186</v>
      </c>
      <c r="H421" s="197">
        <v>210.87200000000001</v>
      </c>
      <c r="I421" s="198"/>
      <c r="J421" s="199">
        <f>ROUND(I421*H421,2)</f>
        <v>0</v>
      </c>
      <c r="K421" s="195" t="s">
        <v>170</v>
      </c>
      <c r="L421" s="41"/>
      <c r="M421" s="200" t="s">
        <v>1</v>
      </c>
      <c r="N421" s="201" t="s">
        <v>45</v>
      </c>
      <c r="O421" s="73"/>
      <c r="P421" s="202">
        <f>O421*H421</f>
        <v>0</v>
      </c>
      <c r="Q421" s="202">
        <v>0</v>
      </c>
      <c r="R421" s="202">
        <f>Q421*H421</f>
        <v>0</v>
      </c>
      <c r="S421" s="202">
        <v>0</v>
      </c>
      <c r="T421" s="203">
        <f>S421*H421</f>
        <v>0</v>
      </c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R421" s="204" t="s">
        <v>270</v>
      </c>
      <c r="AT421" s="204" t="s">
        <v>166</v>
      </c>
      <c r="AU421" s="204" t="s">
        <v>90</v>
      </c>
      <c r="AY421" s="19" t="s">
        <v>164</v>
      </c>
      <c r="BE421" s="205">
        <f>IF(N421="základní",J421,0)</f>
        <v>0</v>
      </c>
      <c r="BF421" s="205">
        <f>IF(N421="snížená",J421,0)</f>
        <v>0</v>
      </c>
      <c r="BG421" s="205">
        <f>IF(N421="zákl. přenesená",J421,0)</f>
        <v>0</v>
      </c>
      <c r="BH421" s="205">
        <f>IF(N421="sníž. přenesená",J421,0)</f>
        <v>0</v>
      </c>
      <c r="BI421" s="205">
        <f>IF(N421="nulová",J421,0)</f>
        <v>0</v>
      </c>
      <c r="BJ421" s="19" t="s">
        <v>88</v>
      </c>
      <c r="BK421" s="205">
        <f>ROUND(I421*H421,2)</f>
        <v>0</v>
      </c>
      <c r="BL421" s="19" t="s">
        <v>270</v>
      </c>
      <c r="BM421" s="204" t="s">
        <v>1022</v>
      </c>
    </row>
    <row r="422" spans="1:65" s="2" customFormat="1" ht="22.2" customHeight="1">
      <c r="A422" s="36"/>
      <c r="B422" s="37"/>
      <c r="C422" s="193" t="s">
        <v>1023</v>
      </c>
      <c r="D422" s="193" t="s">
        <v>166</v>
      </c>
      <c r="E422" s="194" t="s">
        <v>1024</v>
      </c>
      <c r="F422" s="195" t="s">
        <v>1025</v>
      </c>
      <c r="G422" s="196" t="s">
        <v>186</v>
      </c>
      <c r="H422" s="197">
        <v>210.87200000000001</v>
      </c>
      <c r="I422" s="198"/>
      <c r="J422" s="199">
        <f>ROUND(I422*H422,2)</f>
        <v>0</v>
      </c>
      <c r="K422" s="195" t="s">
        <v>170</v>
      </c>
      <c r="L422" s="41"/>
      <c r="M422" s="200" t="s">
        <v>1</v>
      </c>
      <c r="N422" s="201" t="s">
        <v>45</v>
      </c>
      <c r="O422" s="73"/>
      <c r="P422" s="202">
        <f>O422*H422</f>
        <v>0</v>
      </c>
      <c r="Q422" s="202">
        <v>0</v>
      </c>
      <c r="R422" s="202">
        <f>Q422*H422</f>
        <v>0</v>
      </c>
      <c r="S422" s="202">
        <v>0</v>
      </c>
      <c r="T422" s="203">
        <f>S422*H422</f>
        <v>0</v>
      </c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R422" s="204" t="s">
        <v>270</v>
      </c>
      <c r="AT422" s="204" t="s">
        <v>166</v>
      </c>
      <c r="AU422" s="204" t="s">
        <v>90</v>
      </c>
      <c r="AY422" s="19" t="s">
        <v>164</v>
      </c>
      <c r="BE422" s="205">
        <f>IF(N422="základní",J422,0)</f>
        <v>0</v>
      </c>
      <c r="BF422" s="205">
        <f>IF(N422="snížená",J422,0)</f>
        <v>0</v>
      </c>
      <c r="BG422" s="205">
        <f>IF(N422="zákl. přenesená",J422,0)</f>
        <v>0</v>
      </c>
      <c r="BH422" s="205">
        <f>IF(N422="sníž. přenesená",J422,0)</f>
        <v>0</v>
      </c>
      <c r="BI422" s="205">
        <f>IF(N422="nulová",J422,0)</f>
        <v>0</v>
      </c>
      <c r="BJ422" s="19" t="s">
        <v>88</v>
      </c>
      <c r="BK422" s="205">
        <f>ROUND(I422*H422,2)</f>
        <v>0</v>
      </c>
      <c r="BL422" s="19" t="s">
        <v>270</v>
      </c>
      <c r="BM422" s="204" t="s">
        <v>1026</v>
      </c>
    </row>
    <row r="423" spans="1:65" s="12" customFormat="1" ht="20.85" customHeight="1">
      <c r="B423" s="177"/>
      <c r="C423" s="178"/>
      <c r="D423" s="179" t="s">
        <v>79</v>
      </c>
      <c r="E423" s="191" t="s">
        <v>1027</v>
      </c>
      <c r="F423" s="191" t="s">
        <v>1028</v>
      </c>
      <c r="G423" s="178"/>
      <c r="H423" s="178"/>
      <c r="I423" s="181"/>
      <c r="J423" s="192">
        <f>BK423</f>
        <v>0</v>
      </c>
      <c r="K423" s="178"/>
      <c r="L423" s="183"/>
      <c r="M423" s="184"/>
      <c r="N423" s="185"/>
      <c r="O423" s="185"/>
      <c r="P423" s="186">
        <f>P424+SUM(P425:P445)</f>
        <v>0</v>
      </c>
      <c r="Q423" s="185"/>
      <c r="R423" s="186">
        <f>R424+SUM(R425:R445)</f>
        <v>420.85990279999999</v>
      </c>
      <c r="S423" s="185"/>
      <c r="T423" s="187">
        <f>T424+SUM(T425:T445)</f>
        <v>0</v>
      </c>
      <c r="AR423" s="188" t="s">
        <v>90</v>
      </c>
      <c r="AT423" s="189" t="s">
        <v>79</v>
      </c>
      <c r="AU423" s="189" t="s">
        <v>90</v>
      </c>
      <c r="AY423" s="188" t="s">
        <v>164</v>
      </c>
      <c r="BK423" s="190">
        <f>BK424+SUM(BK425:BK445)</f>
        <v>0</v>
      </c>
    </row>
    <row r="424" spans="1:65" s="2" customFormat="1" ht="22.2" customHeight="1">
      <c r="A424" s="36"/>
      <c r="B424" s="37"/>
      <c r="C424" s="193" t="s">
        <v>1029</v>
      </c>
      <c r="D424" s="193" t="s">
        <v>166</v>
      </c>
      <c r="E424" s="194" t="s">
        <v>1030</v>
      </c>
      <c r="F424" s="195" t="s">
        <v>1031</v>
      </c>
      <c r="G424" s="196" t="s">
        <v>175</v>
      </c>
      <c r="H424" s="197">
        <v>291</v>
      </c>
      <c r="I424" s="198"/>
      <c r="J424" s="199">
        <f>ROUND(I424*H424,2)</f>
        <v>0</v>
      </c>
      <c r="K424" s="195" t="s">
        <v>170</v>
      </c>
      <c r="L424" s="41"/>
      <c r="M424" s="200" t="s">
        <v>1</v>
      </c>
      <c r="N424" s="201" t="s">
        <v>45</v>
      </c>
      <c r="O424" s="73"/>
      <c r="P424" s="202">
        <f>O424*H424</f>
        <v>0</v>
      </c>
      <c r="Q424" s="202">
        <v>0</v>
      </c>
      <c r="R424" s="202">
        <f>Q424*H424</f>
        <v>0</v>
      </c>
      <c r="S424" s="202">
        <v>0</v>
      </c>
      <c r="T424" s="203">
        <f>S424*H424</f>
        <v>0</v>
      </c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R424" s="204" t="s">
        <v>270</v>
      </c>
      <c r="AT424" s="204" t="s">
        <v>166</v>
      </c>
      <c r="AU424" s="204" t="s">
        <v>179</v>
      </c>
      <c r="AY424" s="19" t="s">
        <v>164</v>
      </c>
      <c r="BE424" s="205">
        <f>IF(N424="základní",J424,0)</f>
        <v>0</v>
      </c>
      <c r="BF424" s="205">
        <f>IF(N424="snížená",J424,0)</f>
        <v>0</v>
      </c>
      <c r="BG424" s="205">
        <f>IF(N424="zákl. přenesená",J424,0)</f>
        <v>0</v>
      </c>
      <c r="BH424" s="205">
        <f>IF(N424="sníž. přenesená",J424,0)</f>
        <v>0</v>
      </c>
      <c r="BI424" s="205">
        <f>IF(N424="nulová",J424,0)</f>
        <v>0</v>
      </c>
      <c r="BJ424" s="19" t="s">
        <v>88</v>
      </c>
      <c r="BK424" s="205">
        <f>ROUND(I424*H424,2)</f>
        <v>0</v>
      </c>
      <c r="BL424" s="19" t="s">
        <v>270</v>
      </c>
      <c r="BM424" s="204" t="s">
        <v>1032</v>
      </c>
    </row>
    <row r="425" spans="1:65" s="13" customFormat="1" ht="10.199999999999999">
      <c r="B425" s="206"/>
      <c r="C425" s="207"/>
      <c r="D425" s="208" t="s">
        <v>177</v>
      </c>
      <c r="E425" s="209" t="s">
        <v>1</v>
      </c>
      <c r="F425" s="210" t="s">
        <v>1033</v>
      </c>
      <c r="G425" s="207"/>
      <c r="H425" s="211">
        <v>291</v>
      </c>
      <c r="I425" s="212"/>
      <c r="J425" s="207"/>
      <c r="K425" s="207"/>
      <c r="L425" s="213"/>
      <c r="M425" s="214"/>
      <c r="N425" s="215"/>
      <c r="O425" s="215"/>
      <c r="P425" s="215"/>
      <c r="Q425" s="215"/>
      <c r="R425" s="215"/>
      <c r="S425" s="215"/>
      <c r="T425" s="216"/>
      <c r="AT425" s="217" t="s">
        <v>177</v>
      </c>
      <c r="AU425" s="217" t="s">
        <v>179</v>
      </c>
      <c r="AV425" s="13" t="s">
        <v>90</v>
      </c>
      <c r="AW425" s="13" t="s">
        <v>36</v>
      </c>
      <c r="AX425" s="13" t="s">
        <v>88</v>
      </c>
      <c r="AY425" s="217" t="s">
        <v>164</v>
      </c>
    </row>
    <row r="426" spans="1:65" s="2" customFormat="1" ht="14.4" customHeight="1">
      <c r="A426" s="36"/>
      <c r="B426" s="37"/>
      <c r="C426" s="218" t="s">
        <v>1034</v>
      </c>
      <c r="D426" s="218" t="s">
        <v>190</v>
      </c>
      <c r="E426" s="219" t="s">
        <v>1035</v>
      </c>
      <c r="F426" s="220" t="s">
        <v>1036</v>
      </c>
      <c r="G426" s="221" t="s">
        <v>175</v>
      </c>
      <c r="H426" s="222">
        <v>305.55</v>
      </c>
      <c r="I426" s="223"/>
      <c r="J426" s="224">
        <f>ROUND(I426*H426,2)</f>
        <v>0</v>
      </c>
      <c r="K426" s="220" t="s">
        <v>170</v>
      </c>
      <c r="L426" s="225"/>
      <c r="M426" s="226" t="s">
        <v>1</v>
      </c>
      <c r="N426" s="227" t="s">
        <v>45</v>
      </c>
      <c r="O426" s="73"/>
      <c r="P426" s="202">
        <f>O426*H426</f>
        <v>0</v>
      </c>
      <c r="Q426" s="202">
        <v>0.51</v>
      </c>
      <c r="R426" s="202">
        <f>Q426*H426</f>
        <v>155.8305</v>
      </c>
      <c r="S426" s="202">
        <v>0</v>
      </c>
      <c r="T426" s="203">
        <f>S426*H426</f>
        <v>0</v>
      </c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R426" s="204" t="s">
        <v>366</v>
      </c>
      <c r="AT426" s="204" t="s">
        <v>190</v>
      </c>
      <c r="AU426" s="204" t="s">
        <v>179</v>
      </c>
      <c r="AY426" s="19" t="s">
        <v>164</v>
      </c>
      <c r="BE426" s="205">
        <f>IF(N426="základní",J426,0)</f>
        <v>0</v>
      </c>
      <c r="BF426" s="205">
        <f>IF(N426="snížená",J426,0)</f>
        <v>0</v>
      </c>
      <c r="BG426" s="205">
        <f>IF(N426="zákl. přenesená",J426,0)</f>
        <v>0</v>
      </c>
      <c r="BH426" s="205">
        <f>IF(N426="sníž. přenesená",J426,0)</f>
        <v>0</v>
      </c>
      <c r="BI426" s="205">
        <f>IF(N426="nulová",J426,0)</f>
        <v>0</v>
      </c>
      <c r="BJ426" s="19" t="s">
        <v>88</v>
      </c>
      <c r="BK426" s="205">
        <f>ROUND(I426*H426,2)</f>
        <v>0</v>
      </c>
      <c r="BL426" s="19" t="s">
        <v>270</v>
      </c>
      <c r="BM426" s="204" t="s">
        <v>1037</v>
      </c>
    </row>
    <row r="427" spans="1:65" s="13" customFormat="1" ht="10.199999999999999">
      <c r="B427" s="206"/>
      <c r="C427" s="207"/>
      <c r="D427" s="208" t="s">
        <v>177</v>
      </c>
      <c r="E427" s="207"/>
      <c r="F427" s="210" t="s">
        <v>1038</v>
      </c>
      <c r="G427" s="207"/>
      <c r="H427" s="211">
        <v>305.55</v>
      </c>
      <c r="I427" s="212"/>
      <c r="J427" s="207"/>
      <c r="K427" s="207"/>
      <c r="L427" s="213"/>
      <c r="M427" s="214"/>
      <c r="N427" s="215"/>
      <c r="O427" s="215"/>
      <c r="P427" s="215"/>
      <c r="Q427" s="215"/>
      <c r="R427" s="215"/>
      <c r="S427" s="215"/>
      <c r="T427" s="216"/>
      <c r="AT427" s="217" t="s">
        <v>177</v>
      </c>
      <c r="AU427" s="217" t="s">
        <v>179</v>
      </c>
      <c r="AV427" s="13" t="s">
        <v>90</v>
      </c>
      <c r="AW427" s="13" t="s">
        <v>4</v>
      </c>
      <c r="AX427" s="13" t="s">
        <v>88</v>
      </c>
      <c r="AY427" s="217" t="s">
        <v>164</v>
      </c>
    </row>
    <row r="428" spans="1:65" s="2" customFormat="1" ht="22.2" customHeight="1">
      <c r="A428" s="36"/>
      <c r="B428" s="37"/>
      <c r="C428" s="193" t="s">
        <v>1039</v>
      </c>
      <c r="D428" s="193" t="s">
        <v>166</v>
      </c>
      <c r="E428" s="194" t="s">
        <v>1040</v>
      </c>
      <c r="F428" s="195" t="s">
        <v>1041</v>
      </c>
      <c r="G428" s="196" t="s">
        <v>169</v>
      </c>
      <c r="H428" s="197">
        <v>688.8</v>
      </c>
      <c r="I428" s="198"/>
      <c r="J428" s="199">
        <f>ROUND(I428*H428,2)</f>
        <v>0</v>
      </c>
      <c r="K428" s="195" t="s">
        <v>170</v>
      </c>
      <c r="L428" s="41"/>
      <c r="M428" s="200" t="s">
        <v>1</v>
      </c>
      <c r="N428" s="201" t="s">
        <v>45</v>
      </c>
      <c r="O428" s="73"/>
      <c r="P428" s="202">
        <f>O428*H428</f>
        <v>0</v>
      </c>
      <c r="Q428" s="202">
        <v>0</v>
      </c>
      <c r="R428" s="202">
        <f>Q428*H428</f>
        <v>0</v>
      </c>
      <c r="S428" s="202">
        <v>0</v>
      </c>
      <c r="T428" s="203">
        <f>S428*H428</f>
        <v>0</v>
      </c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R428" s="204" t="s">
        <v>270</v>
      </c>
      <c r="AT428" s="204" t="s">
        <v>166</v>
      </c>
      <c r="AU428" s="204" t="s">
        <v>179</v>
      </c>
      <c r="AY428" s="19" t="s">
        <v>164</v>
      </c>
      <c r="BE428" s="205">
        <f>IF(N428="základní",J428,0)</f>
        <v>0</v>
      </c>
      <c r="BF428" s="205">
        <f>IF(N428="snížená",J428,0)</f>
        <v>0</v>
      </c>
      <c r="BG428" s="205">
        <f>IF(N428="zákl. přenesená",J428,0)</f>
        <v>0</v>
      </c>
      <c r="BH428" s="205">
        <f>IF(N428="sníž. přenesená",J428,0)</f>
        <v>0</v>
      </c>
      <c r="BI428" s="205">
        <f>IF(N428="nulová",J428,0)</f>
        <v>0</v>
      </c>
      <c r="BJ428" s="19" t="s">
        <v>88</v>
      </c>
      <c r="BK428" s="205">
        <f>ROUND(I428*H428,2)</f>
        <v>0</v>
      </c>
      <c r="BL428" s="19" t="s">
        <v>270</v>
      </c>
      <c r="BM428" s="204" t="s">
        <v>1042</v>
      </c>
    </row>
    <row r="429" spans="1:65" s="2" customFormat="1" ht="22.2" customHeight="1">
      <c r="A429" s="36"/>
      <c r="B429" s="37"/>
      <c r="C429" s="218" t="s">
        <v>1043</v>
      </c>
      <c r="D429" s="218" t="s">
        <v>190</v>
      </c>
      <c r="E429" s="219" t="s">
        <v>1044</v>
      </c>
      <c r="F429" s="220" t="s">
        <v>1045</v>
      </c>
      <c r="G429" s="221" t="s">
        <v>169</v>
      </c>
      <c r="H429" s="222">
        <v>757.68</v>
      </c>
      <c r="I429" s="223"/>
      <c r="J429" s="224">
        <f>ROUND(I429*H429,2)</f>
        <v>0</v>
      </c>
      <c r="K429" s="220" t="s">
        <v>170</v>
      </c>
      <c r="L429" s="225"/>
      <c r="M429" s="226" t="s">
        <v>1</v>
      </c>
      <c r="N429" s="227" t="s">
        <v>45</v>
      </c>
      <c r="O429" s="73"/>
      <c r="P429" s="202">
        <f>O429*H429</f>
        <v>0</v>
      </c>
      <c r="Q429" s="202">
        <v>1E-4</v>
      </c>
      <c r="R429" s="202">
        <f>Q429*H429</f>
        <v>7.5768000000000002E-2</v>
      </c>
      <c r="S429" s="202">
        <v>0</v>
      </c>
      <c r="T429" s="203">
        <f>S429*H429</f>
        <v>0</v>
      </c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R429" s="204" t="s">
        <v>366</v>
      </c>
      <c r="AT429" s="204" t="s">
        <v>190</v>
      </c>
      <c r="AU429" s="204" t="s">
        <v>179</v>
      </c>
      <c r="AY429" s="19" t="s">
        <v>164</v>
      </c>
      <c r="BE429" s="205">
        <f>IF(N429="základní",J429,0)</f>
        <v>0</v>
      </c>
      <c r="BF429" s="205">
        <f>IF(N429="snížená",J429,0)</f>
        <v>0</v>
      </c>
      <c r="BG429" s="205">
        <f>IF(N429="zákl. přenesená",J429,0)</f>
        <v>0</v>
      </c>
      <c r="BH429" s="205">
        <f>IF(N429="sníž. přenesená",J429,0)</f>
        <v>0</v>
      </c>
      <c r="BI429" s="205">
        <f>IF(N429="nulová",J429,0)</f>
        <v>0</v>
      </c>
      <c r="BJ429" s="19" t="s">
        <v>88</v>
      </c>
      <c r="BK429" s="205">
        <f>ROUND(I429*H429,2)</f>
        <v>0</v>
      </c>
      <c r="BL429" s="19" t="s">
        <v>270</v>
      </c>
      <c r="BM429" s="204" t="s">
        <v>1046</v>
      </c>
    </row>
    <row r="430" spans="1:65" s="13" customFormat="1" ht="10.199999999999999">
      <c r="B430" s="206"/>
      <c r="C430" s="207"/>
      <c r="D430" s="208" t="s">
        <v>177</v>
      </c>
      <c r="E430" s="207"/>
      <c r="F430" s="210" t="s">
        <v>1047</v>
      </c>
      <c r="G430" s="207"/>
      <c r="H430" s="211">
        <v>757.68</v>
      </c>
      <c r="I430" s="212"/>
      <c r="J430" s="207"/>
      <c r="K430" s="207"/>
      <c r="L430" s="213"/>
      <c r="M430" s="214"/>
      <c r="N430" s="215"/>
      <c r="O430" s="215"/>
      <c r="P430" s="215"/>
      <c r="Q430" s="215"/>
      <c r="R430" s="215"/>
      <c r="S430" s="215"/>
      <c r="T430" s="216"/>
      <c r="AT430" s="217" t="s">
        <v>177</v>
      </c>
      <c r="AU430" s="217" t="s">
        <v>179</v>
      </c>
      <c r="AV430" s="13" t="s">
        <v>90</v>
      </c>
      <c r="AW430" s="13" t="s">
        <v>4</v>
      </c>
      <c r="AX430" s="13" t="s">
        <v>88</v>
      </c>
      <c r="AY430" s="217" t="s">
        <v>164</v>
      </c>
    </row>
    <row r="431" spans="1:65" s="2" customFormat="1" ht="22.2" customHeight="1">
      <c r="A431" s="36"/>
      <c r="B431" s="37"/>
      <c r="C431" s="193" t="s">
        <v>1048</v>
      </c>
      <c r="D431" s="193" t="s">
        <v>166</v>
      </c>
      <c r="E431" s="194" t="s">
        <v>1049</v>
      </c>
      <c r="F431" s="195" t="s">
        <v>1050</v>
      </c>
      <c r="G431" s="196" t="s">
        <v>169</v>
      </c>
      <c r="H431" s="197">
        <v>688.8</v>
      </c>
      <c r="I431" s="198"/>
      <c r="J431" s="199">
        <f>ROUND(I431*H431,2)</f>
        <v>0</v>
      </c>
      <c r="K431" s="195" t="s">
        <v>1</v>
      </c>
      <c r="L431" s="41"/>
      <c r="M431" s="200" t="s">
        <v>1</v>
      </c>
      <c r="N431" s="201" t="s">
        <v>45</v>
      </c>
      <c r="O431" s="73"/>
      <c r="P431" s="202">
        <f>O431*H431</f>
        <v>0</v>
      </c>
      <c r="Q431" s="202">
        <v>9.3999999999999997E-4</v>
      </c>
      <c r="R431" s="202">
        <f>Q431*H431</f>
        <v>0.64747199999999994</v>
      </c>
      <c r="S431" s="202">
        <v>0</v>
      </c>
      <c r="T431" s="203">
        <f>S431*H431</f>
        <v>0</v>
      </c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R431" s="204" t="s">
        <v>270</v>
      </c>
      <c r="AT431" s="204" t="s">
        <v>166</v>
      </c>
      <c r="AU431" s="204" t="s">
        <v>179</v>
      </c>
      <c r="AY431" s="19" t="s">
        <v>164</v>
      </c>
      <c r="BE431" s="205">
        <f>IF(N431="základní",J431,0)</f>
        <v>0</v>
      </c>
      <c r="BF431" s="205">
        <f>IF(N431="snížená",J431,0)</f>
        <v>0</v>
      </c>
      <c r="BG431" s="205">
        <f>IF(N431="zákl. přenesená",J431,0)</f>
        <v>0</v>
      </c>
      <c r="BH431" s="205">
        <f>IF(N431="sníž. přenesená",J431,0)</f>
        <v>0</v>
      </c>
      <c r="BI431" s="205">
        <f>IF(N431="nulová",J431,0)</f>
        <v>0</v>
      </c>
      <c r="BJ431" s="19" t="s">
        <v>88</v>
      </c>
      <c r="BK431" s="205">
        <f>ROUND(I431*H431,2)</f>
        <v>0</v>
      </c>
      <c r="BL431" s="19" t="s">
        <v>270</v>
      </c>
      <c r="BM431" s="204" t="s">
        <v>1051</v>
      </c>
    </row>
    <row r="432" spans="1:65" s="2" customFormat="1" ht="22.2" customHeight="1">
      <c r="A432" s="36"/>
      <c r="B432" s="37"/>
      <c r="C432" s="193" t="s">
        <v>1052</v>
      </c>
      <c r="D432" s="193" t="s">
        <v>166</v>
      </c>
      <c r="E432" s="194" t="s">
        <v>1053</v>
      </c>
      <c r="F432" s="195" t="s">
        <v>1054</v>
      </c>
      <c r="G432" s="196" t="s">
        <v>169</v>
      </c>
      <c r="H432" s="197">
        <v>688.8</v>
      </c>
      <c r="I432" s="198"/>
      <c r="J432" s="199">
        <f>ROUND(I432*H432,2)</f>
        <v>0</v>
      </c>
      <c r="K432" s="195" t="s">
        <v>170</v>
      </c>
      <c r="L432" s="41"/>
      <c r="M432" s="200" t="s">
        <v>1</v>
      </c>
      <c r="N432" s="201" t="s">
        <v>45</v>
      </c>
      <c r="O432" s="73"/>
      <c r="P432" s="202">
        <f>O432*H432</f>
        <v>0</v>
      </c>
      <c r="Q432" s="202">
        <v>1.16E-3</v>
      </c>
      <c r="R432" s="202">
        <f>Q432*H432</f>
        <v>0.79900799999999994</v>
      </c>
      <c r="S432" s="202">
        <v>0</v>
      </c>
      <c r="T432" s="203">
        <f>S432*H432</f>
        <v>0</v>
      </c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R432" s="204" t="s">
        <v>270</v>
      </c>
      <c r="AT432" s="204" t="s">
        <v>166</v>
      </c>
      <c r="AU432" s="204" t="s">
        <v>179</v>
      </c>
      <c r="AY432" s="19" t="s">
        <v>164</v>
      </c>
      <c r="BE432" s="205">
        <f>IF(N432="základní",J432,0)</f>
        <v>0</v>
      </c>
      <c r="BF432" s="205">
        <f>IF(N432="snížená",J432,0)</f>
        <v>0</v>
      </c>
      <c r="BG432" s="205">
        <f>IF(N432="zákl. přenesená",J432,0)</f>
        <v>0</v>
      </c>
      <c r="BH432" s="205">
        <f>IF(N432="sníž. přenesená",J432,0)</f>
        <v>0</v>
      </c>
      <c r="BI432" s="205">
        <f>IF(N432="nulová",J432,0)</f>
        <v>0</v>
      </c>
      <c r="BJ432" s="19" t="s">
        <v>88</v>
      </c>
      <c r="BK432" s="205">
        <f>ROUND(I432*H432,2)</f>
        <v>0</v>
      </c>
      <c r="BL432" s="19" t="s">
        <v>270</v>
      </c>
      <c r="BM432" s="204" t="s">
        <v>1055</v>
      </c>
    </row>
    <row r="433" spans="1:65" s="2" customFormat="1" ht="22.2" customHeight="1">
      <c r="A433" s="36"/>
      <c r="B433" s="37"/>
      <c r="C433" s="218" t="s">
        <v>1056</v>
      </c>
      <c r="D433" s="218" t="s">
        <v>190</v>
      </c>
      <c r="E433" s="219" t="s">
        <v>1057</v>
      </c>
      <c r="F433" s="220" t="s">
        <v>1058</v>
      </c>
      <c r="G433" s="221" t="s">
        <v>169</v>
      </c>
      <c r="H433" s="222">
        <v>757.68</v>
      </c>
      <c r="I433" s="223"/>
      <c r="J433" s="224">
        <f>ROUND(I433*H433,2)</f>
        <v>0</v>
      </c>
      <c r="K433" s="220" t="s">
        <v>170</v>
      </c>
      <c r="L433" s="225"/>
      <c r="M433" s="226" t="s">
        <v>1</v>
      </c>
      <c r="N433" s="227" t="s">
        <v>45</v>
      </c>
      <c r="O433" s="73"/>
      <c r="P433" s="202">
        <f>O433*H433</f>
        <v>0</v>
      </c>
      <c r="Q433" s="202">
        <v>1.8E-3</v>
      </c>
      <c r="R433" s="202">
        <f>Q433*H433</f>
        <v>1.3638239999999999</v>
      </c>
      <c r="S433" s="202">
        <v>0</v>
      </c>
      <c r="T433" s="203">
        <f>S433*H433</f>
        <v>0</v>
      </c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R433" s="204" t="s">
        <v>366</v>
      </c>
      <c r="AT433" s="204" t="s">
        <v>190</v>
      </c>
      <c r="AU433" s="204" t="s">
        <v>179</v>
      </c>
      <c r="AY433" s="19" t="s">
        <v>164</v>
      </c>
      <c r="BE433" s="205">
        <f>IF(N433="základní",J433,0)</f>
        <v>0</v>
      </c>
      <c r="BF433" s="205">
        <f>IF(N433="snížená",J433,0)</f>
        <v>0</v>
      </c>
      <c r="BG433" s="205">
        <f>IF(N433="zákl. přenesená",J433,0)</f>
        <v>0</v>
      </c>
      <c r="BH433" s="205">
        <f>IF(N433="sníž. přenesená",J433,0)</f>
        <v>0</v>
      </c>
      <c r="BI433" s="205">
        <f>IF(N433="nulová",J433,0)</f>
        <v>0</v>
      </c>
      <c r="BJ433" s="19" t="s">
        <v>88</v>
      </c>
      <c r="BK433" s="205">
        <f>ROUND(I433*H433,2)</f>
        <v>0</v>
      </c>
      <c r="BL433" s="19" t="s">
        <v>270</v>
      </c>
      <c r="BM433" s="204" t="s">
        <v>1059</v>
      </c>
    </row>
    <row r="434" spans="1:65" s="13" customFormat="1" ht="10.199999999999999">
      <c r="B434" s="206"/>
      <c r="C434" s="207"/>
      <c r="D434" s="208" t="s">
        <v>177</v>
      </c>
      <c r="E434" s="207"/>
      <c r="F434" s="210" t="s">
        <v>1047</v>
      </c>
      <c r="G434" s="207"/>
      <c r="H434" s="211">
        <v>757.68</v>
      </c>
      <c r="I434" s="212"/>
      <c r="J434" s="207"/>
      <c r="K434" s="207"/>
      <c r="L434" s="213"/>
      <c r="M434" s="214"/>
      <c r="N434" s="215"/>
      <c r="O434" s="215"/>
      <c r="P434" s="215"/>
      <c r="Q434" s="215"/>
      <c r="R434" s="215"/>
      <c r="S434" s="215"/>
      <c r="T434" s="216"/>
      <c r="AT434" s="217" t="s">
        <v>177</v>
      </c>
      <c r="AU434" s="217" t="s">
        <v>179</v>
      </c>
      <c r="AV434" s="13" t="s">
        <v>90</v>
      </c>
      <c r="AW434" s="13" t="s">
        <v>4</v>
      </c>
      <c r="AX434" s="13" t="s">
        <v>88</v>
      </c>
      <c r="AY434" s="217" t="s">
        <v>164</v>
      </c>
    </row>
    <row r="435" spans="1:65" s="2" customFormat="1" ht="22.2" customHeight="1">
      <c r="A435" s="36"/>
      <c r="B435" s="37"/>
      <c r="C435" s="193" t="s">
        <v>1060</v>
      </c>
      <c r="D435" s="193" t="s">
        <v>166</v>
      </c>
      <c r="E435" s="194" t="s">
        <v>1061</v>
      </c>
      <c r="F435" s="195" t="s">
        <v>1062</v>
      </c>
      <c r="G435" s="196" t="s">
        <v>169</v>
      </c>
      <c r="H435" s="197">
        <v>688.8</v>
      </c>
      <c r="I435" s="198"/>
      <c r="J435" s="199">
        <f>ROUND(I435*H435,2)</f>
        <v>0</v>
      </c>
      <c r="K435" s="195" t="s">
        <v>170</v>
      </c>
      <c r="L435" s="41"/>
      <c r="M435" s="200" t="s">
        <v>1</v>
      </c>
      <c r="N435" s="201" t="s">
        <v>45</v>
      </c>
      <c r="O435" s="73"/>
      <c r="P435" s="202">
        <f>O435*H435</f>
        <v>0</v>
      </c>
      <c r="Q435" s="202">
        <v>8.8000000000000003E-4</v>
      </c>
      <c r="R435" s="202">
        <f>Q435*H435</f>
        <v>0.60614400000000002</v>
      </c>
      <c r="S435" s="202">
        <v>0</v>
      </c>
      <c r="T435" s="203">
        <f>S435*H435</f>
        <v>0</v>
      </c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R435" s="204" t="s">
        <v>270</v>
      </c>
      <c r="AT435" s="204" t="s">
        <v>166</v>
      </c>
      <c r="AU435" s="204" t="s">
        <v>179</v>
      </c>
      <c r="AY435" s="19" t="s">
        <v>164</v>
      </c>
      <c r="BE435" s="205">
        <f>IF(N435="základní",J435,0)</f>
        <v>0</v>
      </c>
      <c r="BF435" s="205">
        <f>IF(N435="snížená",J435,0)</f>
        <v>0</v>
      </c>
      <c r="BG435" s="205">
        <f>IF(N435="zákl. přenesená",J435,0)</f>
        <v>0</v>
      </c>
      <c r="BH435" s="205">
        <f>IF(N435="sníž. přenesená",J435,0)</f>
        <v>0</v>
      </c>
      <c r="BI435" s="205">
        <f>IF(N435="nulová",J435,0)</f>
        <v>0</v>
      </c>
      <c r="BJ435" s="19" t="s">
        <v>88</v>
      </c>
      <c r="BK435" s="205">
        <f>ROUND(I435*H435,2)</f>
        <v>0</v>
      </c>
      <c r="BL435" s="19" t="s">
        <v>270</v>
      </c>
      <c r="BM435" s="204" t="s">
        <v>1063</v>
      </c>
    </row>
    <row r="436" spans="1:65" s="2" customFormat="1" ht="40.200000000000003" customHeight="1">
      <c r="A436" s="36"/>
      <c r="B436" s="37"/>
      <c r="C436" s="218" t="s">
        <v>1064</v>
      </c>
      <c r="D436" s="218" t="s">
        <v>190</v>
      </c>
      <c r="E436" s="219" t="s">
        <v>1065</v>
      </c>
      <c r="F436" s="220" t="s">
        <v>1066</v>
      </c>
      <c r="G436" s="221" t="s">
        <v>169</v>
      </c>
      <c r="H436" s="222">
        <v>802.79600000000005</v>
      </c>
      <c r="I436" s="223"/>
      <c r="J436" s="224">
        <f>ROUND(I436*H436,2)</f>
        <v>0</v>
      </c>
      <c r="K436" s="220" t="s">
        <v>1</v>
      </c>
      <c r="L436" s="225"/>
      <c r="M436" s="226" t="s">
        <v>1</v>
      </c>
      <c r="N436" s="227" t="s">
        <v>45</v>
      </c>
      <c r="O436" s="73"/>
      <c r="P436" s="202">
        <f>O436*H436</f>
        <v>0</v>
      </c>
      <c r="Q436" s="202">
        <v>4.7999999999999996E-3</v>
      </c>
      <c r="R436" s="202">
        <f>Q436*H436</f>
        <v>3.8534207999999999</v>
      </c>
      <c r="S436" s="202">
        <v>0</v>
      </c>
      <c r="T436" s="203">
        <f>S436*H436</f>
        <v>0</v>
      </c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R436" s="204" t="s">
        <v>366</v>
      </c>
      <c r="AT436" s="204" t="s">
        <v>190</v>
      </c>
      <c r="AU436" s="204" t="s">
        <v>179</v>
      </c>
      <c r="AY436" s="19" t="s">
        <v>164</v>
      </c>
      <c r="BE436" s="205">
        <f>IF(N436="základní",J436,0)</f>
        <v>0</v>
      </c>
      <c r="BF436" s="205">
        <f>IF(N436="snížená",J436,0)</f>
        <v>0</v>
      </c>
      <c r="BG436" s="205">
        <f>IF(N436="zákl. přenesená",J436,0)</f>
        <v>0</v>
      </c>
      <c r="BH436" s="205">
        <f>IF(N436="sníž. přenesená",J436,0)</f>
        <v>0</v>
      </c>
      <c r="BI436" s="205">
        <f>IF(N436="nulová",J436,0)</f>
        <v>0</v>
      </c>
      <c r="BJ436" s="19" t="s">
        <v>88</v>
      </c>
      <c r="BK436" s="205">
        <f>ROUND(I436*H436,2)</f>
        <v>0</v>
      </c>
      <c r="BL436" s="19" t="s">
        <v>270</v>
      </c>
      <c r="BM436" s="204" t="s">
        <v>1067</v>
      </c>
    </row>
    <row r="437" spans="1:65" s="13" customFormat="1" ht="10.199999999999999">
      <c r="B437" s="206"/>
      <c r="C437" s="207"/>
      <c r="D437" s="208" t="s">
        <v>177</v>
      </c>
      <c r="E437" s="207"/>
      <c r="F437" s="210" t="s">
        <v>1068</v>
      </c>
      <c r="G437" s="207"/>
      <c r="H437" s="211">
        <v>802.79600000000005</v>
      </c>
      <c r="I437" s="212"/>
      <c r="J437" s="207"/>
      <c r="K437" s="207"/>
      <c r="L437" s="213"/>
      <c r="M437" s="214"/>
      <c r="N437" s="215"/>
      <c r="O437" s="215"/>
      <c r="P437" s="215"/>
      <c r="Q437" s="215"/>
      <c r="R437" s="215"/>
      <c r="S437" s="215"/>
      <c r="T437" s="216"/>
      <c r="AT437" s="217" t="s">
        <v>177</v>
      </c>
      <c r="AU437" s="217" t="s">
        <v>179</v>
      </c>
      <c r="AV437" s="13" t="s">
        <v>90</v>
      </c>
      <c r="AW437" s="13" t="s">
        <v>4</v>
      </c>
      <c r="AX437" s="13" t="s">
        <v>88</v>
      </c>
      <c r="AY437" s="217" t="s">
        <v>164</v>
      </c>
    </row>
    <row r="438" spans="1:65" s="2" customFormat="1" ht="22.2" customHeight="1">
      <c r="A438" s="36"/>
      <c r="B438" s="37"/>
      <c r="C438" s="193" t="s">
        <v>1069</v>
      </c>
      <c r="D438" s="193" t="s">
        <v>166</v>
      </c>
      <c r="E438" s="194" t="s">
        <v>1070</v>
      </c>
      <c r="F438" s="195" t="s">
        <v>1071</v>
      </c>
      <c r="G438" s="196" t="s">
        <v>169</v>
      </c>
      <c r="H438" s="197">
        <v>688.8</v>
      </c>
      <c r="I438" s="198"/>
      <c r="J438" s="199">
        <f>ROUND(I438*H438,2)</f>
        <v>0</v>
      </c>
      <c r="K438" s="195" t="s">
        <v>170</v>
      </c>
      <c r="L438" s="41"/>
      <c r="M438" s="200" t="s">
        <v>1</v>
      </c>
      <c r="N438" s="201" t="s">
        <v>45</v>
      </c>
      <c r="O438" s="73"/>
      <c r="P438" s="202">
        <f>O438*H438</f>
        <v>0</v>
      </c>
      <c r="Q438" s="202">
        <v>0</v>
      </c>
      <c r="R438" s="202">
        <f>Q438*H438</f>
        <v>0</v>
      </c>
      <c r="S438" s="202">
        <v>0</v>
      </c>
      <c r="T438" s="203">
        <f>S438*H438</f>
        <v>0</v>
      </c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R438" s="204" t="s">
        <v>270</v>
      </c>
      <c r="AT438" s="204" t="s">
        <v>166</v>
      </c>
      <c r="AU438" s="204" t="s">
        <v>179</v>
      </c>
      <c r="AY438" s="19" t="s">
        <v>164</v>
      </c>
      <c r="BE438" s="205">
        <f>IF(N438="základní",J438,0)</f>
        <v>0</v>
      </c>
      <c r="BF438" s="205">
        <f>IF(N438="snížená",J438,0)</f>
        <v>0</v>
      </c>
      <c r="BG438" s="205">
        <f>IF(N438="zákl. přenesená",J438,0)</f>
        <v>0</v>
      </c>
      <c r="BH438" s="205">
        <f>IF(N438="sníž. přenesená",J438,0)</f>
        <v>0</v>
      </c>
      <c r="BI438" s="205">
        <f>IF(N438="nulová",J438,0)</f>
        <v>0</v>
      </c>
      <c r="BJ438" s="19" t="s">
        <v>88</v>
      </c>
      <c r="BK438" s="205">
        <f>ROUND(I438*H438,2)</f>
        <v>0</v>
      </c>
      <c r="BL438" s="19" t="s">
        <v>270</v>
      </c>
      <c r="BM438" s="204" t="s">
        <v>1072</v>
      </c>
    </row>
    <row r="439" spans="1:65" s="13" customFormat="1" ht="10.199999999999999">
      <c r="B439" s="206"/>
      <c r="C439" s="207"/>
      <c r="D439" s="208" t="s">
        <v>177</v>
      </c>
      <c r="E439" s="209" t="s">
        <v>1</v>
      </c>
      <c r="F439" s="210" t="s">
        <v>1073</v>
      </c>
      <c r="G439" s="207"/>
      <c r="H439" s="211">
        <v>688.8</v>
      </c>
      <c r="I439" s="212"/>
      <c r="J439" s="207"/>
      <c r="K439" s="207"/>
      <c r="L439" s="213"/>
      <c r="M439" s="214"/>
      <c r="N439" s="215"/>
      <c r="O439" s="215"/>
      <c r="P439" s="215"/>
      <c r="Q439" s="215"/>
      <c r="R439" s="215"/>
      <c r="S439" s="215"/>
      <c r="T439" s="216"/>
      <c r="AT439" s="217" t="s">
        <v>177</v>
      </c>
      <c r="AU439" s="217" t="s">
        <v>179</v>
      </c>
      <c r="AV439" s="13" t="s">
        <v>90</v>
      </c>
      <c r="AW439" s="13" t="s">
        <v>36</v>
      </c>
      <c r="AX439" s="13" t="s">
        <v>88</v>
      </c>
      <c r="AY439" s="217" t="s">
        <v>164</v>
      </c>
    </row>
    <row r="440" spans="1:65" s="2" customFormat="1" ht="14.4" customHeight="1">
      <c r="A440" s="36"/>
      <c r="B440" s="37"/>
      <c r="C440" s="218" t="s">
        <v>1074</v>
      </c>
      <c r="D440" s="218" t="s">
        <v>190</v>
      </c>
      <c r="E440" s="219" t="s">
        <v>1075</v>
      </c>
      <c r="F440" s="220" t="s">
        <v>1076</v>
      </c>
      <c r="G440" s="221" t="s">
        <v>186</v>
      </c>
      <c r="H440" s="222">
        <v>0.22</v>
      </c>
      <c r="I440" s="223"/>
      <c r="J440" s="224">
        <f>ROUND(I440*H440,2)</f>
        <v>0</v>
      </c>
      <c r="K440" s="220" t="s">
        <v>170</v>
      </c>
      <c r="L440" s="225"/>
      <c r="M440" s="226" t="s">
        <v>1</v>
      </c>
      <c r="N440" s="227" t="s">
        <v>45</v>
      </c>
      <c r="O440" s="73"/>
      <c r="P440" s="202">
        <f>O440*H440</f>
        <v>0</v>
      </c>
      <c r="Q440" s="202">
        <v>1</v>
      </c>
      <c r="R440" s="202">
        <f>Q440*H440</f>
        <v>0.22</v>
      </c>
      <c r="S440" s="202">
        <v>0</v>
      </c>
      <c r="T440" s="203">
        <f>S440*H440</f>
        <v>0</v>
      </c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R440" s="204" t="s">
        <v>366</v>
      </c>
      <c r="AT440" s="204" t="s">
        <v>190</v>
      </c>
      <c r="AU440" s="204" t="s">
        <v>179</v>
      </c>
      <c r="AY440" s="19" t="s">
        <v>164</v>
      </c>
      <c r="BE440" s="205">
        <f>IF(N440="základní",J440,0)</f>
        <v>0</v>
      </c>
      <c r="BF440" s="205">
        <f>IF(N440="snížená",J440,0)</f>
        <v>0</v>
      </c>
      <c r="BG440" s="205">
        <f>IF(N440="zákl. přenesená",J440,0)</f>
        <v>0</v>
      </c>
      <c r="BH440" s="205">
        <f>IF(N440="sníž. přenesená",J440,0)</f>
        <v>0</v>
      </c>
      <c r="BI440" s="205">
        <f>IF(N440="nulová",J440,0)</f>
        <v>0</v>
      </c>
      <c r="BJ440" s="19" t="s">
        <v>88</v>
      </c>
      <c r="BK440" s="205">
        <f>ROUND(I440*H440,2)</f>
        <v>0</v>
      </c>
      <c r="BL440" s="19" t="s">
        <v>270</v>
      </c>
      <c r="BM440" s="204" t="s">
        <v>1077</v>
      </c>
    </row>
    <row r="441" spans="1:65" s="2" customFormat="1" ht="19.2">
      <c r="A441" s="36"/>
      <c r="B441" s="37"/>
      <c r="C441" s="38"/>
      <c r="D441" s="208" t="s">
        <v>195</v>
      </c>
      <c r="E441" s="38"/>
      <c r="F441" s="228" t="s">
        <v>1078</v>
      </c>
      <c r="G441" s="38"/>
      <c r="H441" s="38"/>
      <c r="I441" s="229"/>
      <c r="J441" s="38"/>
      <c r="K441" s="38"/>
      <c r="L441" s="41"/>
      <c r="M441" s="230"/>
      <c r="N441" s="231"/>
      <c r="O441" s="73"/>
      <c r="P441" s="73"/>
      <c r="Q441" s="73"/>
      <c r="R441" s="73"/>
      <c r="S441" s="73"/>
      <c r="T441" s="74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T441" s="19" t="s">
        <v>195</v>
      </c>
      <c r="AU441" s="19" t="s">
        <v>179</v>
      </c>
    </row>
    <row r="442" spans="1:65" s="13" customFormat="1" ht="10.199999999999999">
      <c r="B442" s="206"/>
      <c r="C442" s="207"/>
      <c r="D442" s="208" t="s">
        <v>177</v>
      </c>
      <c r="E442" s="207"/>
      <c r="F442" s="210" t="s">
        <v>1079</v>
      </c>
      <c r="G442" s="207"/>
      <c r="H442" s="211">
        <v>0.22</v>
      </c>
      <c r="I442" s="212"/>
      <c r="J442" s="207"/>
      <c r="K442" s="207"/>
      <c r="L442" s="213"/>
      <c r="M442" s="214"/>
      <c r="N442" s="215"/>
      <c r="O442" s="215"/>
      <c r="P442" s="215"/>
      <c r="Q442" s="215"/>
      <c r="R442" s="215"/>
      <c r="S442" s="215"/>
      <c r="T442" s="216"/>
      <c r="AT442" s="217" t="s">
        <v>177</v>
      </c>
      <c r="AU442" s="217" t="s">
        <v>179</v>
      </c>
      <c r="AV442" s="13" t="s">
        <v>90</v>
      </c>
      <c r="AW442" s="13" t="s">
        <v>4</v>
      </c>
      <c r="AX442" s="13" t="s">
        <v>88</v>
      </c>
      <c r="AY442" s="217" t="s">
        <v>164</v>
      </c>
    </row>
    <row r="443" spans="1:65" s="2" customFormat="1" ht="14.4" customHeight="1">
      <c r="A443" s="36"/>
      <c r="B443" s="37"/>
      <c r="C443" s="193" t="s">
        <v>1080</v>
      </c>
      <c r="D443" s="193" t="s">
        <v>166</v>
      </c>
      <c r="E443" s="194" t="s">
        <v>1081</v>
      </c>
      <c r="F443" s="195" t="s">
        <v>1082</v>
      </c>
      <c r="G443" s="196" t="s">
        <v>175</v>
      </c>
      <c r="H443" s="197">
        <v>161.86799999999999</v>
      </c>
      <c r="I443" s="198"/>
      <c r="J443" s="199">
        <f>ROUND(I443*H443,2)</f>
        <v>0</v>
      </c>
      <c r="K443" s="195" t="s">
        <v>1</v>
      </c>
      <c r="L443" s="41"/>
      <c r="M443" s="200" t="s">
        <v>1</v>
      </c>
      <c r="N443" s="201" t="s">
        <v>45</v>
      </c>
      <c r="O443" s="73"/>
      <c r="P443" s="202">
        <f>O443*H443</f>
        <v>0</v>
      </c>
      <c r="Q443" s="202">
        <v>1.4419999999999999</v>
      </c>
      <c r="R443" s="202">
        <f>Q443*H443</f>
        <v>233.41365599999997</v>
      </c>
      <c r="S443" s="202">
        <v>0</v>
      </c>
      <c r="T443" s="203">
        <f>S443*H443</f>
        <v>0</v>
      </c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R443" s="204" t="s">
        <v>171</v>
      </c>
      <c r="AT443" s="204" t="s">
        <v>166</v>
      </c>
      <c r="AU443" s="204" t="s">
        <v>179</v>
      </c>
      <c r="AY443" s="19" t="s">
        <v>164</v>
      </c>
      <c r="BE443" s="205">
        <f>IF(N443="základní",J443,0)</f>
        <v>0</v>
      </c>
      <c r="BF443" s="205">
        <f>IF(N443="snížená",J443,0)</f>
        <v>0</v>
      </c>
      <c r="BG443" s="205">
        <f>IF(N443="zákl. přenesená",J443,0)</f>
        <v>0</v>
      </c>
      <c r="BH443" s="205">
        <f>IF(N443="sníž. přenesená",J443,0)</f>
        <v>0</v>
      </c>
      <c r="BI443" s="205">
        <f>IF(N443="nulová",J443,0)</f>
        <v>0</v>
      </c>
      <c r="BJ443" s="19" t="s">
        <v>88</v>
      </c>
      <c r="BK443" s="205">
        <f>ROUND(I443*H443,2)</f>
        <v>0</v>
      </c>
      <c r="BL443" s="19" t="s">
        <v>171</v>
      </c>
      <c r="BM443" s="204" t="s">
        <v>1083</v>
      </c>
    </row>
    <row r="444" spans="1:65" s="13" customFormat="1" ht="10.199999999999999">
      <c r="B444" s="206"/>
      <c r="C444" s="207"/>
      <c r="D444" s="208" t="s">
        <v>177</v>
      </c>
      <c r="E444" s="209" t="s">
        <v>1</v>
      </c>
      <c r="F444" s="210" t="s">
        <v>1084</v>
      </c>
      <c r="G444" s="207"/>
      <c r="H444" s="211">
        <v>161.86799999999999</v>
      </c>
      <c r="I444" s="212"/>
      <c r="J444" s="207"/>
      <c r="K444" s="207"/>
      <c r="L444" s="213"/>
      <c r="M444" s="214"/>
      <c r="N444" s="215"/>
      <c r="O444" s="215"/>
      <c r="P444" s="215"/>
      <c r="Q444" s="215"/>
      <c r="R444" s="215"/>
      <c r="S444" s="215"/>
      <c r="T444" s="216"/>
      <c r="AT444" s="217" t="s">
        <v>177</v>
      </c>
      <c r="AU444" s="217" t="s">
        <v>179</v>
      </c>
      <c r="AV444" s="13" t="s">
        <v>90</v>
      </c>
      <c r="AW444" s="13" t="s">
        <v>36</v>
      </c>
      <c r="AX444" s="13" t="s">
        <v>88</v>
      </c>
      <c r="AY444" s="217" t="s">
        <v>164</v>
      </c>
    </row>
    <row r="445" spans="1:65" s="17" customFormat="1" ht="20.85" customHeight="1">
      <c r="B445" s="267"/>
      <c r="C445" s="268"/>
      <c r="D445" s="269" t="s">
        <v>79</v>
      </c>
      <c r="E445" s="269" t="s">
        <v>1085</v>
      </c>
      <c r="F445" s="269" t="s">
        <v>1086</v>
      </c>
      <c r="G445" s="268"/>
      <c r="H445" s="268"/>
      <c r="I445" s="270"/>
      <c r="J445" s="271">
        <f>BK445</f>
        <v>0</v>
      </c>
      <c r="K445" s="268"/>
      <c r="L445" s="272"/>
      <c r="M445" s="273"/>
      <c r="N445" s="274"/>
      <c r="O445" s="274"/>
      <c r="P445" s="275">
        <f>SUM(P446:P467)</f>
        <v>0</v>
      </c>
      <c r="Q445" s="274"/>
      <c r="R445" s="275">
        <f>SUM(R446:R467)</f>
        <v>24.05011</v>
      </c>
      <c r="S445" s="274"/>
      <c r="T445" s="276">
        <f>SUM(T446:T467)</f>
        <v>0</v>
      </c>
      <c r="AR445" s="277" t="s">
        <v>90</v>
      </c>
      <c r="AT445" s="278" t="s">
        <v>79</v>
      </c>
      <c r="AU445" s="278" t="s">
        <v>179</v>
      </c>
      <c r="AY445" s="277" t="s">
        <v>164</v>
      </c>
      <c r="BK445" s="279">
        <f>SUM(BK446:BK467)</f>
        <v>0</v>
      </c>
    </row>
    <row r="446" spans="1:65" s="2" customFormat="1" ht="22.2" customHeight="1">
      <c r="A446" s="36"/>
      <c r="B446" s="37"/>
      <c r="C446" s="193" t="s">
        <v>1087</v>
      </c>
      <c r="D446" s="193" t="s">
        <v>166</v>
      </c>
      <c r="E446" s="194" t="s">
        <v>1088</v>
      </c>
      <c r="F446" s="195" t="s">
        <v>1089</v>
      </c>
      <c r="G446" s="196" t="s">
        <v>169</v>
      </c>
      <c r="H446" s="197">
        <v>217</v>
      </c>
      <c r="I446" s="198"/>
      <c r="J446" s="199">
        <f>ROUND(I446*H446,2)</f>
        <v>0</v>
      </c>
      <c r="K446" s="195" t="s">
        <v>170</v>
      </c>
      <c r="L446" s="41"/>
      <c r="M446" s="200" t="s">
        <v>1</v>
      </c>
      <c r="N446" s="201" t="s">
        <v>45</v>
      </c>
      <c r="O446" s="73"/>
      <c r="P446" s="202">
        <f>O446*H446</f>
        <v>0</v>
      </c>
      <c r="Q446" s="202">
        <v>0</v>
      </c>
      <c r="R446" s="202">
        <f>Q446*H446</f>
        <v>0</v>
      </c>
      <c r="S446" s="202">
        <v>0</v>
      </c>
      <c r="T446" s="203">
        <f>S446*H446</f>
        <v>0</v>
      </c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R446" s="204" t="s">
        <v>171</v>
      </c>
      <c r="AT446" s="204" t="s">
        <v>166</v>
      </c>
      <c r="AU446" s="204" t="s">
        <v>171</v>
      </c>
      <c r="AY446" s="19" t="s">
        <v>164</v>
      </c>
      <c r="BE446" s="205">
        <f>IF(N446="základní",J446,0)</f>
        <v>0</v>
      </c>
      <c r="BF446" s="205">
        <f>IF(N446="snížená",J446,0)</f>
        <v>0</v>
      </c>
      <c r="BG446" s="205">
        <f>IF(N446="zákl. přenesená",J446,0)</f>
        <v>0</v>
      </c>
      <c r="BH446" s="205">
        <f>IF(N446="sníž. přenesená",J446,0)</f>
        <v>0</v>
      </c>
      <c r="BI446" s="205">
        <f>IF(N446="nulová",J446,0)</f>
        <v>0</v>
      </c>
      <c r="BJ446" s="19" t="s">
        <v>88</v>
      </c>
      <c r="BK446" s="205">
        <f>ROUND(I446*H446,2)</f>
        <v>0</v>
      </c>
      <c r="BL446" s="19" t="s">
        <v>171</v>
      </c>
      <c r="BM446" s="204" t="s">
        <v>1090</v>
      </c>
    </row>
    <row r="447" spans="1:65" s="2" customFormat="1" ht="14.4" customHeight="1">
      <c r="A447" s="36"/>
      <c r="B447" s="37"/>
      <c r="C447" s="218" t="s">
        <v>1091</v>
      </c>
      <c r="D447" s="218" t="s">
        <v>190</v>
      </c>
      <c r="E447" s="219" t="s">
        <v>1092</v>
      </c>
      <c r="F447" s="220" t="s">
        <v>1093</v>
      </c>
      <c r="G447" s="221" t="s">
        <v>588</v>
      </c>
      <c r="H447" s="222">
        <v>4.34</v>
      </c>
      <c r="I447" s="223"/>
      <c r="J447" s="224">
        <f>ROUND(I447*H447,2)</f>
        <v>0</v>
      </c>
      <c r="K447" s="220" t="s">
        <v>170</v>
      </c>
      <c r="L447" s="225"/>
      <c r="M447" s="226" t="s">
        <v>1</v>
      </c>
      <c r="N447" s="227" t="s">
        <v>45</v>
      </c>
      <c r="O447" s="73"/>
      <c r="P447" s="202">
        <f>O447*H447</f>
        <v>0</v>
      </c>
      <c r="Q447" s="202">
        <v>1E-3</v>
      </c>
      <c r="R447" s="202">
        <f>Q447*H447</f>
        <v>4.3400000000000001E-3</v>
      </c>
      <c r="S447" s="202">
        <v>0</v>
      </c>
      <c r="T447" s="203">
        <f>S447*H447</f>
        <v>0</v>
      </c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R447" s="204" t="s">
        <v>193</v>
      </c>
      <c r="AT447" s="204" t="s">
        <v>190</v>
      </c>
      <c r="AU447" s="204" t="s">
        <v>171</v>
      </c>
      <c r="AY447" s="19" t="s">
        <v>164</v>
      </c>
      <c r="BE447" s="205">
        <f>IF(N447="základní",J447,0)</f>
        <v>0</v>
      </c>
      <c r="BF447" s="205">
        <f>IF(N447="snížená",J447,0)</f>
        <v>0</v>
      </c>
      <c r="BG447" s="205">
        <f>IF(N447="zákl. přenesená",J447,0)</f>
        <v>0</v>
      </c>
      <c r="BH447" s="205">
        <f>IF(N447="sníž. přenesená",J447,0)</f>
        <v>0</v>
      </c>
      <c r="BI447" s="205">
        <f>IF(N447="nulová",J447,0)</f>
        <v>0</v>
      </c>
      <c r="BJ447" s="19" t="s">
        <v>88</v>
      </c>
      <c r="BK447" s="205">
        <f>ROUND(I447*H447,2)</f>
        <v>0</v>
      </c>
      <c r="BL447" s="19" t="s">
        <v>171</v>
      </c>
      <c r="BM447" s="204" t="s">
        <v>1094</v>
      </c>
    </row>
    <row r="448" spans="1:65" s="13" customFormat="1" ht="10.199999999999999">
      <c r="B448" s="206"/>
      <c r="C448" s="207"/>
      <c r="D448" s="208" t="s">
        <v>177</v>
      </c>
      <c r="E448" s="207"/>
      <c r="F448" s="210" t="s">
        <v>1095</v>
      </c>
      <c r="G448" s="207"/>
      <c r="H448" s="211">
        <v>4.34</v>
      </c>
      <c r="I448" s="212"/>
      <c r="J448" s="207"/>
      <c r="K448" s="207"/>
      <c r="L448" s="213"/>
      <c r="M448" s="214"/>
      <c r="N448" s="215"/>
      <c r="O448" s="215"/>
      <c r="P448" s="215"/>
      <c r="Q448" s="215"/>
      <c r="R448" s="215"/>
      <c r="S448" s="215"/>
      <c r="T448" s="216"/>
      <c r="AT448" s="217" t="s">
        <v>177</v>
      </c>
      <c r="AU448" s="217" t="s">
        <v>171</v>
      </c>
      <c r="AV448" s="13" t="s">
        <v>90</v>
      </c>
      <c r="AW448" s="13" t="s">
        <v>4</v>
      </c>
      <c r="AX448" s="13" t="s">
        <v>88</v>
      </c>
      <c r="AY448" s="217" t="s">
        <v>164</v>
      </c>
    </row>
    <row r="449" spans="1:65" s="2" customFormat="1" ht="14.4" customHeight="1">
      <c r="A449" s="36"/>
      <c r="B449" s="37"/>
      <c r="C449" s="193" t="s">
        <v>1096</v>
      </c>
      <c r="D449" s="193" t="s">
        <v>166</v>
      </c>
      <c r="E449" s="194" t="s">
        <v>1097</v>
      </c>
      <c r="F449" s="195" t="s">
        <v>1098</v>
      </c>
      <c r="G449" s="196" t="s">
        <v>169</v>
      </c>
      <c r="H449" s="197">
        <v>36.9</v>
      </c>
      <c r="I449" s="198"/>
      <c r="J449" s="199">
        <f t="shared" ref="J449:J454" si="0">ROUND(I449*H449,2)</f>
        <v>0</v>
      </c>
      <c r="K449" s="195" t="s">
        <v>170</v>
      </c>
      <c r="L449" s="41"/>
      <c r="M449" s="200" t="s">
        <v>1</v>
      </c>
      <c r="N449" s="201" t="s">
        <v>45</v>
      </c>
      <c r="O449" s="73"/>
      <c r="P449" s="202">
        <f t="shared" ref="P449:P454" si="1">O449*H449</f>
        <v>0</v>
      </c>
      <c r="Q449" s="202">
        <v>0.55110000000000003</v>
      </c>
      <c r="R449" s="202">
        <f t="shared" ref="R449:R454" si="2">Q449*H449</f>
        <v>20.33559</v>
      </c>
      <c r="S449" s="202">
        <v>0</v>
      </c>
      <c r="T449" s="203">
        <f t="shared" ref="T449:T454" si="3">S449*H449</f>
        <v>0</v>
      </c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R449" s="204" t="s">
        <v>171</v>
      </c>
      <c r="AT449" s="204" t="s">
        <v>166</v>
      </c>
      <c r="AU449" s="204" t="s">
        <v>171</v>
      </c>
      <c r="AY449" s="19" t="s">
        <v>164</v>
      </c>
      <c r="BE449" s="205">
        <f t="shared" ref="BE449:BE454" si="4">IF(N449="základní",J449,0)</f>
        <v>0</v>
      </c>
      <c r="BF449" s="205">
        <f t="shared" ref="BF449:BF454" si="5">IF(N449="snížená",J449,0)</f>
        <v>0</v>
      </c>
      <c r="BG449" s="205">
        <f t="shared" ref="BG449:BG454" si="6">IF(N449="zákl. přenesená",J449,0)</f>
        <v>0</v>
      </c>
      <c r="BH449" s="205">
        <f t="shared" ref="BH449:BH454" si="7">IF(N449="sníž. přenesená",J449,0)</f>
        <v>0</v>
      </c>
      <c r="BI449" s="205">
        <f t="shared" ref="BI449:BI454" si="8">IF(N449="nulová",J449,0)</f>
        <v>0</v>
      </c>
      <c r="BJ449" s="19" t="s">
        <v>88</v>
      </c>
      <c r="BK449" s="205">
        <f t="shared" ref="BK449:BK454" si="9">ROUND(I449*H449,2)</f>
        <v>0</v>
      </c>
      <c r="BL449" s="19" t="s">
        <v>171</v>
      </c>
      <c r="BM449" s="204" t="s">
        <v>1099</v>
      </c>
    </row>
    <row r="450" spans="1:65" s="2" customFormat="1" ht="14.4" customHeight="1">
      <c r="A450" s="36"/>
      <c r="B450" s="37"/>
      <c r="C450" s="193" t="s">
        <v>1100</v>
      </c>
      <c r="D450" s="193" t="s">
        <v>166</v>
      </c>
      <c r="E450" s="194" t="s">
        <v>1101</v>
      </c>
      <c r="F450" s="195" t="s">
        <v>1102</v>
      </c>
      <c r="G450" s="196" t="s">
        <v>325</v>
      </c>
      <c r="H450" s="197">
        <v>1</v>
      </c>
      <c r="I450" s="198"/>
      <c r="J450" s="199">
        <f t="shared" si="0"/>
        <v>0</v>
      </c>
      <c r="K450" s="195" t="s">
        <v>1</v>
      </c>
      <c r="L450" s="41"/>
      <c r="M450" s="200" t="s">
        <v>1</v>
      </c>
      <c r="N450" s="201" t="s">
        <v>45</v>
      </c>
      <c r="O450" s="73"/>
      <c r="P450" s="202">
        <f t="shared" si="1"/>
        <v>0</v>
      </c>
      <c r="Q450" s="202">
        <v>1.0800000000000001E-2</v>
      </c>
      <c r="R450" s="202">
        <f t="shared" si="2"/>
        <v>1.0800000000000001E-2</v>
      </c>
      <c r="S450" s="202">
        <v>0</v>
      </c>
      <c r="T450" s="203">
        <f t="shared" si="3"/>
        <v>0</v>
      </c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R450" s="204" t="s">
        <v>171</v>
      </c>
      <c r="AT450" s="204" t="s">
        <v>166</v>
      </c>
      <c r="AU450" s="204" t="s">
        <v>171</v>
      </c>
      <c r="AY450" s="19" t="s">
        <v>164</v>
      </c>
      <c r="BE450" s="205">
        <f t="shared" si="4"/>
        <v>0</v>
      </c>
      <c r="BF450" s="205">
        <f t="shared" si="5"/>
        <v>0</v>
      </c>
      <c r="BG450" s="205">
        <f t="shared" si="6"/>
        <v>0</v>
      </c>
      <c r="BH450" s="205">
        <f t="shared" si="7"/>
        <v>0</v>
      </c>
      <c r="BI450" s="205">
        <f t="shared" si="8"/>
        <v>0</v>
      </c>
      <c r="BJ450" s="19" t="s">
        <v>88</v>
      </c>
      <c r="BK450" s="205">
        <f t="shared" si="9"/>
        <v>0</v>
      </c>
      <c r="BL450" s="19" t="s">
        <v>171</v>
      </c>
      <c r="BM450" s="204" t="s">
        <v>1103</v>
      </c>
    </row>
    <row r="451" spans="1:65" s="2" customFormat="1" ht="14.4" customHeight="1">
      <c r="A451" s="36"/>
      <c r="B451" s="37"/>
      <c r="C451" s="193" t="s">
        <v>1104</v>
      </c>
      <c r="D451" s="193" t="s">
        <v>166</v>
      </c>
      <c r="E451" s="194" t="s">
        <v>1105</v>
      </c>
      <c r="F451" s="195" t="s">
        <v>1106</v>
      </c>
      <c r="G451" s="196" t="s">
        <v>325</v>
      </c>
      <c r="H451" s="197">
        <v>4</v>
      </c>
      <c r="I451" s="198"/>
      <c r="J451" s="199">
        <f t="shared" si="0"/>
        <v>0</v>
      </c>
      <c r="K451" s="195" t="s">
        <v>1</v>
      </c>
      <c r="L451" s="41"/>
      <c r="M451" s="200" t="s">
        <v>1</v>
      </c>
      <c r="N451" s="201" t="s">
        <v>45</v>
      </c>
      <c r="O451" s="73"/>
      <c r="P451" s="202">
        <f t="shared" si="1"/>
        <v>0</v>
      </c>
      <c r="Q451" s="202">
        <v>1.0800000000000001E-2</v>
      </c>
      <c r="R451" s="202">
        <f t="shared" si="2"/>
        <v>4.3200000000000002E-2</v>
      </c>
      <c r="S451" s="202">
        <v>0</v>
      </c>
      <c r="T451" s="203">
        <f t="shared" si="3"/>
        <v>0</v>
      </c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R451" s="204" t="s">
        <v>171</v>
      </c>
      <c r="AT451" s="204" t="s">
        <v>166</v>
      </c>
      <c r="AU451" s="204" t="s">
        <v>171</v>
      </c>
      <c r="AY451" s="19" t="s">
        <v>164</v>
      </c>
      <c r="BE451" s="205">
        <f t="shared" si="4"/>
        <v>0</v>
      </c>
      <c r="BF451" s="205">
        <f t="shared" si="5"/>
        <v>0</v>
      </c>
      <c r="BG451" s="205">
        <f t="shared" si="6"/>
        <v>0</v>
      </c>
      <c r="BH451" s="205">
        <f t="shared" si="7"/>
        <v>0</v>
      </c>
      <c r="BI451" s="205">
        <f t="shared" si="8"/>
        <v>0</v>
      </c>
      <c r="BJ451" s="19" t="s">
        <v>88</v>
      </c>
      <c r="BK451" s="205">
        <f t="shared" si="9"/>
        <v>0</v>
      </c>
      <c r="BL451" s="19" t="s">
        <v>171</v>
      </c>
      <c r="BM451" s="204" t="s">
        <v>1107</v>
      </c>
    </row>
    <row r="452" spans="1:65" s="2" customFormat="1" ht="22.2" customHeight="1">
      <c r="A452" s="36"/>
      <c r="B452" s="37"/>
      <c r="C452" s="193" t="s">
        <v>1108</v>
      </c>
      <c r="D452" s="193" t="s">
        <v>166</v>
      </c>
      <c r="E452" s="194" t="s">
        <v>1109</v>
      </c>
      <c r="F452" s="195" t="s">
        <v>1110</v>
      </c>
      <c r="G452" s="196" t="s">
        <v>335</v>
      </c>
      <c r="H452" s="197">
        <v>43.6</v>
      </c>
      <c r="I452" s="198"/>
      <c r="J452" s="199">
        <f t="shared" si="0"/>
        <v>0</v>
      </c>
      <c r="K452" s="195" t="s">
        <v>1</v>
      </c>
      <c r="L452" s="41"/>
      <c r="M452" s="200" t="s">
        <v>1</v>
      </c>
      <c r="N452" s="201" t="s">
        <v>45</v>
      </c>
      <c r="O452" s="73"/>
      <c r="P452" s="202">
        <f t="shared" si="1"/>
        <v>0</v>
      </c>
      <c r="Q452" s="202">
        <v>1.0800000000000001E-2</v>
      </c>
      <c r="R452" s="202">
        <f t="shared" si="2"/>
        <v>0.47088000000000002</v>
      </c>
      <c r="S452" s="202">
        <v>0</v>
      </c>
      <c r="T452" s="203">
        <f t="shared" si="3"/>
        <v>0</v>
      </c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R452" s="204" t="s">
        <v>171</v>
      </c>
      <c r="AT452" s="204" t="s">
        <v>166</v>
      </c>
      <c r="AU452" s="204" t="s">
        <v>171</v>
      </c>
      <c r="AY452" s="19" t="s">
        <v>164</v>
      </c>
      <c r="BE452" s="205">
        <f t="shared" si="4"/>
        <v>0</v>
      </c>
      <c r="BF452" s="205">
        <f t="shared" si="5"/>
        <v>0</v>
      </c>
      <c r="BG452" s="205">
        <f t="shared" si="6"/>
        <v>0</v>
      </c>
      <c r="BH452" s="205">
        <f t="shared" si="7"/>
        <v>0</v>
      </c>
      <c r="BI452" s="205">
        <f t="shared" si="8"/>
        <v>0</v>
      </c>
      <c r="BJ452" s="19" t="s">
        <v>88</v>
      </c>
      <c r="BK452" s="205">
        <f t="shared" si="9"/>
        <v>0</v>
      </c>
      <c r="BL452" s="19" t="s">
        <v>171</v>
      </c>
      <c r="BM452" s="204" t="s">
        <v>1111</v>
      </c>
    </row>
    <row r="453" spans="1:65" s="2" customFormat="1" ht="14.4" customHeight="1">
      <c r="A453" s="36"/>
      <c r="B453" s="37"/>
      <c r="C453" s="193" t="s">
        <v>1112</v>
      </c>
      <c r="D453" s="193" t="s">
        <v>166</v>
      </c>
      <c r="E453" s="194" t="s">
        <v>1113</v>
      </c>
      <c r="F453" s="195" t="s">
        <v>1114</v>
      </c>
      <c r="G453" s="196" t="s">
        <v>325</v>
      </c>
      <c r="H453" s="197">
        <v>1164</v>
      </c>
      <c r="I453" s="198"/>
      <c r="J453" s="199">
        <f t="shared" si="0"/>
        <v>0</v>
      </c>
      <c r="K453" s="195" t="s">
        <v>1</v>
      </c>
      <c r="L453" s="41"/>
      <c r="M453" s="200" t="s">
        <v>1</v>
      </c>
      <c r="N453" s="201" t="s">
        <v>45</v>
      </c>
      <c r="O453" s="73"/>
      <c r="P453" s="202">
        <f t="shared" si="1"/>
        <v>0</v>
      </c>
      <c r="Q453" s="202">
        <v>0</v>
      </c>
      <c r="R453" s="202">
        <f t="shared" si="2"/>
        <v>0</v>
      </c>
      <c r="S453" s="202">
        <v>0</v>
      </c>
      <c r="T453" s="203">
        <f t="shared" si="3"/>
        <v>0</v>
      </c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R453" s="204" t="s">
        <v>171</v>
      </c>
      <c r="AT453" s="204" t="s">
        <v>166</v>
      </c>
      <c r="AU453" s="204" t="s">
        <v>171</v>
      </c>
      <c r="AY453" s="19" t="s">
        <v>164</v>
      </c>
      <c r="BE453" s="205">
        <f t="shared" si="4"/>
        <v>0</v>
      </c>
      <c r="BF453" s="205">
        <f t="shared" si="5"/>
        <v>0</v>
      </c>
      <c r="BG453" s="205">
        <f t="shared" si="6"/>
        <v>0</v>
      </c>
      <c r="BH453" s="205">
        <f t="shared" si="7"/>
        <v>0</v>
      </c>
      <c r="BI453" s="205">
        <f t="shared" si="8"/>
        <v>0</v>
      </c>
      <c r="BJ453" s="19" t="s">
        <v>88</v>
      </c>
      <c r="BK453" s="205">
        <f t="shared" si="9"/>
        <v>0</v>
      </c>
      <c r="BL453" s="19" t="s">
        <v>171</v>
      </c>
      <c r="BM453" s="204" t="s">
        <v>1115</v>
      </c>
    </row>
    <row r="454" spans="1:65" s="2" customFormat="1" ht="14.4" customHeight="1">
      <c r="A454" s="36"/>
      <c r="B454" s="37"/>
      <c r="C454" s="218" t="s">
        <v>1116</v>
      </c>
      <c r="D454" s="218" t="s">
        <v>190</v>
      </c>
      <c r="E454" s="219" t="s">
        <v>1117</v>
      </c>
      <c r="F454" s="220" t="s">
        <v>1118</v>
      </c>
      <c r="G454" s="221" t="s">
        <v>175</v>
      </c>
      <c r="H454" s="222">
        <v>1.65</v>
      </c>
      <c r="I454" s="223"/>
      <c r="J454" s="224">
        <f t="shared" si="0"/>
        <v>0</v>
      </c>
      <c r="K454" s="220" t="s">
        <v>170</v>
      </c>
      <c r="L454" s="225"/>
      <c r="M454" s="226" t="s">
        <v>1</v>
      </c>
      <c r="N454" s="227" t="s">
        <v>45</v>
      </c>
      <c r="O454" s="73"/>
      <c r="P454" s="202">
        <f t="shared" si="1"/>
        <v>0</v>
      </c>
      <c r="Q454" s="202">
        <v>0.21</v>
      </c>
      <c r="R454" s="202">
        <f t="shared" si="2"/>
        <v>0.34649999999999997</v>
      </c>
      <c r="S454" s="202">
        <v>0</v>
      </c>
      <c r="T454" s="203">
        <f t="shared" si="3"/>
        <v>0</v>
      </c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R454" s="204" t="s">
        <v>193</v>
      </c>
      <c r="AT454" s="204" t="s">
        <v>190</v>
      </c>
      <c r="AU454" s="204" t="s">
        <v>171</v>
      </c>
      <c r="AY454" s="19" t="s">
        <v>164</v>
      </c>
      <c r="BE454" s="205">
        <f t="shared" si="4"/>
        <v>0</v>
      </c>
      <c r="BF454" s="205">
        <f t="shared" si="5"/>
        <v>0</v>
      </c>
      <c r="BG454" s="205">
        <f t="shared" si="6"/>
        <v>0</v>
      </c>
      <c r="BH454" s="205">
        <f t="shared" si="7"/>
        <v>0</v>
      </c>
      <c r="BI454" s="205">
        <f t="shared" si="8"/>
        <v>0</v>
      </c>
      <c r="BJ454" s="19" t="s">
        <v>88</v>
      </c>
      <c r="BK454" s="205">
        <f t="shared" si="9"/>
        <v>0</v>
      </c>
      <c r="BL454" s="19" t="s">
        <v>171</v>
      </c>
      <c r="BM454" s="204" t="s">
        <v>1119</v>
      </c>
    </row>
    <row r="455" spans="1:65" s="13" customFormat="1" ht="10.199999999999999">
      <c r="B455" s="206"/>
      <c r="C455" s="207"/>
      <c r="D455" s="208" t="s">
        <v>177</v>
      </c>
      <c r="E455" s="207"/>
      <c r="F455" s="210" t="s">
        <v>1120</v>
      </c>
      <c r="G455" s="207"/>
      <c r="H455" s="211">
        <v>1.65</v>
      </c>
      <c r="I455" s="212"/>
      <c r="J455" s="207"/>
      <c r="K455" s="207"/>
      <c r="L455" s="213"/>
      <c r="M455" s="214"/>
      <c r="N455" s="215"/>
      <c r="O455" s="215"/>
      <c r="P455" s="215"/>
      <c r="Q455" s="215"/>
      <c r="R455" s="215"/>
      <c r="S455" s="215"/>
      <c r="T455" s="216"/>
      <c r="AT455" s="217" t="s">
        <v>177</v>
      </c>
      <c r="AU455" s="217" t="s">
        <v>171</v>
      </c>
      <c r="AV455" s="13" t="s">
        <v>90</v>
      </c>
      <c r="AW455" s="13" t="s">
        <v>4</v>
      </c>
      <c r="AX455" s="13" t="s">
        <v>88</v>
      </c>
      <c r="AY455" s="217" t="s">
        <v>164</v>
      </c>
    </row>
    <row r="456" spans="1:65" s="2" customFormat="1" ht="14.4" customHeight="1">
      <c r="A456" s="36"/>
      <c r="B456" s="37"/>
      <c r="C456" s="193" t="s">
        <v>1121</v>
      </c>
      <c r="D456" s="193" t="s">
        <v>166</v>
      </c>
      <c r="E456" s="194" t="s">
        <v>1122</v>
      </c>
      <c r="F456" s="195" t="s">
        <v>1123</v>
      </c>
      <c r="G456" s="196" t="s">
        <v>325</v>
      </c>
      <c r="H456" s="197">
        <v>36</v>
      </c>
      <c r="I456" s="198"/>
      <c r="J456" s="199">
        <f>ROUND(I456*H456,2)</f>
        <v>0</v>
      </c>
      <c r="K456" s="195" t="s">
        <v>1</v>
      </c>
      <c r="L456" s="41"/>
      <c r="M456" s="200" t="s">
        <v>1</v>
      </c>
      <c r="N456" s="201" t="s">
        <v>45</v>
      </c>
      <c r="O456" s="73"/>
      <c r="P456" s="202">
        <f>O456*H456</f>
        <v>0</v>
      </c>
      <c r="Q456" s="202">
        <v>1E-3</v>
      </c>
      <c r="R456" s="202">
        <f>Q456*H456</f>
        <v>3.6000000000000004E-2</v>
      </c>
      <c r="S456" s="202">
        <v>0</v>
      </c>
      <c r="T456" s="203">
        <f>S456*H456</f>
        <v>0</v>
      </c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R456" s="204" t="s">
        <v>171</v>
      </c>
      <c r="AT456" s="204" t="s">
        <v>166</v>
      </c>
      <c r="AU456" s="204" t="s">
        <v>171</v>
      </c>
      <c r="AY456" s="19" t="s">
        <v>164</v>
      </c>
      <c r="BE456" s="205">
        <f>IF(N456="základní",J456,0)</f>
        <v>0</v>
      </c>
      <c r="BF456" s="205">
        <f>IF(N456="snížená",J456,0)</f>
        <v>0</v>
      </c>
      <c r="BG456" s="205">
        <f>IF(N456="zákl. přenesená",J456,0)</f>
        <v>0</v>
      </c>
      <c r="BH456" s="205">
        <f>IF(N456="sníž. přenesená",J456,0)</f>
        <v>0</v>
      </c>
      <c r="BI456" s="205">
        <f>IF(N456="nulová",J456,0)</f>
        <v>0</v>
      </c>
      <c r="BJ456" s="19" t="s">
        <v>88</v>
      </c>
      <c r="BK456" s="205">
        <f>ROUND(I456*H456,2)</f>
        <v>0</v>
      </c>
      <c r="BL456" s="19" t="s">
        <v>171</v>
      </c>
      <c r="BM456" s="204" t="s">
        <v>1124</v>
      </c>
    </row>
    <row r="457" spans="1:65" s="2" customFormat="1" ht="14.4" customHeight="1">
      <c r="A457" s="36"/>
      <c r="B457" s="37"/>
      <c r="C457" s="218" t="s">
        <v>1125</v>
      </c>
      <c r="D457" s="218" t="s">
        <v>190</v>
      </c>
      <c r="E457" s="219" t="s">
        <v>1126</v>
      </c>
      <c r="F457" s="220" t="s">
        <v>1127</v>
      </c>
      <c r="G457" s="221" t="s">
        <v>175</v>
      </c>
      <c r="H457" s="222">
        <v>0.66</v>
      </c>
      <c r="I457" s="223"/>
      <c r="J457" s="224">
        <f>ROUND(I457*H457,2)</f>
        <v>0</v>
      </c>
      <c r="K457" s="220" t="s">
        <v>170</v>
      </c>
      <c r="L457" s="225"/>
      <c r="M457" s="226" t="s">
        <v>1</v>
      </c>
      <c r="N457" s="227" t="s">
        <v>45</v>
      </c>
      <c r="O457" s="73"/>
      <c r="P457" s="202">
        <f>O457*H457</f>
        <v>0</v>
      </c>
      <c r="Q457" s="202">
        <v>0.2</v>
      </c>
      <c r="R457" s="202">
        <f>Q457*H457</f>
        <v>0.13200000000000001</v>
      </c>
      <c r="S457" s="202">
        <v>0</v>
      </c>
      <c r="T457" s="203">
        <f>S457*H457</f>
        <v>0</v>
      </c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R457" s="204" t="s">
        <v>193</v>
      </c>
      <c r="AT457" s="204" t="s">
        <v>190</v>
      </c>
      <c r="AU457" s="204" t="s">
        <v>171</v>
      </c>
      <c r="AY457" s="19" t="s">
        <v>164</v>
      </c>
      <c r="BE457" s="205">
        <f>IF(N457="základní",J457,0)</f>
        <v>0</v>
      </c>
      <c r="BF457" s="205">
        <f>IF(N457="snížená",J457,0)</f>
        <v>0</v>
      </c>
      <c r="BG457" s="205">
        <f>IF(N457="zákl. přenesená",J457,0)</f>
        <v>0</v>
      </c>
      <c r="BH457" s="205">
        <f>IF(N457="sníž. přenesená",J457,0)</f>
        <v>0</v>
      </c>
      <c r="BI457" s="205">
        <f>IF(N457="nulová",J457,0)</f>
        <v>0</v>
      </c>
      <c r="BJ457" s="19" t="s">
        <v>88</v>
      </c>
      <c r="BK457" s="205">
        <f>ROUND(I457*H457,2)</f>
        <v>0</v>
      </c>
      <c r="BL457" s="19" t="s">
        <v>171</v>
      </c>
      <c r="BM457" s="204" t="s">
        <v>1128</v>
      </c>
    </row>
    <row r="458" spans="1:65" s="13" customFormat="1" ht="10.199999999999999">
      <c r="B458" s="206"/>
      <c r="C458" s="207"/>
      <c r="D458" s="208" t="s">
        <v>177</v>
      </c>
      <c r="E458" s="207"/>
      <c r="F458" s="210" t="s">
        <v>1129</v>
      </c>
      <c r="G458" s="207"/>
      <c r="H458" s="211">
        <v>0.66</v>
      </c>
      <c r="I458" s="212"/>
      <c r="J458" s="207"/>
      <c r="K458" s="207"/>
      <c r="L458" s="213"/>
      <c r="M458" s="214"/>
      <c r="N458" s="215"/>
      <c r="O458" s="215"/>
      <c r="P458" s="215"/>
      <c r="Q458" s="215"/>
      <c r="R458" s="215"/>
      <c r="S458" s="215"/>
      <c r="T458" s="216"/>
      <c r="AT458" s="217" t="s">
        <v>177</v>
      </c>
      <c r="AU458" s="217" t="s">
        <v>171</v>
      </c>
      <c r="AV458" s="13" t="s">
        <v>90</v>
      </c>
      <c r="AW458" s="13" t="s">
        <v>4</v>
      </c>
      <c r="AX458" s="13" t="s">
        <v>88</v>
      </c>
      <c r="AY458" s="217" t="s">
        <v>164</v>
      </c>
    </row>
    <row r="459" spans="1:65" s="2" customFormat="1" ht="14.4" customHeight="1">
      <c r="A459" s="36"/>
      <c r="B459" s="37"/>
      <c r="C459" s="193" t="s">
        <v>1130</v>
      </c>
      <c r="D459" s="193" t="s">
        <v>166</v>
      </c>
      <c r="E459" s="194" t="s">
        <v>1131</v>
      </c>
      <c r="F459" s="195" t="s">
        <v>1132</v>
      </c>
      <c r="G459" s="196" t="s">
        <v>325</v>
      </c>
      <c r="H459" s="197">
        <v>45</v>
      </c>
      <c r="I459" s="198"/>
      <c r="J459" s="199">
        <f>ROUND(I459*H459,2)</f>
        <v>0</v>
      </c>
      <c r="K459" s="195" t="s">
        <v>1</v>
      </c>
      <c r="L459" s="41"/>
      <c r="M459" s="200" t="s">
        <v>1</v>
      </c>
      <c r="N459" s="201" t="s">
        <v>45</v>
      </c>
      <c r="O459" s="73"/>
      <c r="P459" s="202">
        <f>O459*H459</f>
        <v>0</v>
      </c>
      <c r="Q459" s="202">
        <v>1E-3</v>
      </c>
      <c r="R459" s="202">
        <f>Q459*H459</f>
        <v>4.4999999999999998E-2</v>
      </c>
      <c r="S459" s="202">
        <v>0</v>
      </c>
      <c r="T459" s="203">
        <f>S459*H459</f>
        <v>0</v>
      </c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R459" s="204" t="s">
        <v>171</v>
      </c>
      <c r="AT459" s="204" t="s">
        <v>166</v>
      </c>
      <c r="AU459" s="204" t="s">
        <v>171</v>
      </c>
      <c r="AY459" s="19" t="s">
        <v>164</v>
      </c>
      <c r="BE459" s="205">
        <f>IF(N459="základní",J459,0)</f>
        <v>0</v>
      </c>
      <c r="BF459" s="205">
        <f>IF(N459="snížená",J459,0)</f>
        <v>0</v>
      </c>
      <c r="BG459" s="205">
        <f>IF(N459="zákl. přenesená",J459,0)</f>
        <v>0</v>
      </c>
      <c r="BH459" s="205">
        <f>IF(N459="sníž. přenesená",J459,0)</f>
        <v>0</v>
      </c>
      <c r="BI459" s="205">
        <f>IF(N459="nulová",J459,0)</f>
        <v>0</v>
      </c>
      <c r="BJ459" s="19" t="s">
        <v>88</v>
      </c>
      <c r="BK459" s="205">
        <f>ROUND(I459*H459,2)</f>
        <v>0</v>
      </c>
      <c r="BL459" s="19" t="s">
        <v>171</v>
      </c>
      <c r="BM459" s="204" t="s">
        <v>1133</v>
      </c>
    </row>
    <row r="460" spans="1:65" s="2" customFormat="1" ht="14.4" customHeight="1">
      <c r="A460" s="36"/>
      <c r="B460" s="37"/>
      <c r="C460" s="218" t="s">
        <v>1134</v>
      </c>
      <c r="D460" s="218" t="s">
        <v>190</v>
      </c>
      <c r="E460" s="219" t="s">
        <v>1126</v>
      </c>
      <c r="F460" s="220" t="s">
        <v>1127</v>
      </c>
      <c r="G460" s="221" t="s">
        <v>175</v>
      </c>
      <c r="H460" s="222">
        <v>0.77</v>
      </c>
      <c r="I460" s="223"/>
      <c r="J460" s="224">
        <f>ROUND(I460*H460,2)</f>
        <v>0</v>
      </c>
      <c r="K460" s="220" t="s">
        <v>170</v>
      </c>
      <c r="L460" s="225"/>
      <c r="M460" s="226" t="s">
        <v>1</v>
      </c>
      <c r="N460" s="227" t="s">
        <v>45</v>
      </c>
      <c r="O460" s="73"/>
      <c r="P460" s="202">
        <f>O460*H460</f>
        <v>0</v>
      </c>
      <c r="Q460" s="202">
        <v>0.2</v>
      </c>
      <c r="R460" s="202">
        <f>Q460*H460</f>
        <v>0.15400000000000003</v>
      </c>
      <c r="S460" s="202">
        <v>0</v>
      </c>
      <c r="T460" s="203">
        <f>S460*H460</f>
        <v>0</v>
      </c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R460" s="204" t="s">
        <v>193</v>
      </c>
      <c r="AT460" s="204" t="s">
        <v>190</v>
      </c>
      <c r="AU460" s="204" t="s">
        <v>171</v>
      </c>
      <c r="AY460" s="19" t="s">
        <v>164</v>
      </c>
      <c r="BE460" s="205">
        <f>IF(N460="základní",J460,0)</f>
        <v>0</v>
      </c>
      <c r="BF460" s="205">
        <f>IF(N460="snížená",J460,0)</f>
        <v>0</v>
      </c>
      <c r="BG460" s="205">
        <f>IF(N460="zákl. přenesená",J460,0)</f>
        <v>0</v>
      </c>
      <c r="BH460" s="205">
        <f>IF(N460="sníž. přenesená",J460,0)</f>
        <v>0</v>
      </c>
      <c r="BI460" s="205">
        <f>IF(N460="nulová",J460,0)</f>
        <v>0</v>
      </c>
      <c r="BJ460" s="19" t="s">
        <v>88</v>
      </c>
      <c r="BK460" s="205">
        <f>ROUND(I460*H460,2)</f>
        <v>0</v>
      </c>
      <c r="BL460" s="19" t="s">
        <v>171</v>
      </c>
      <c r="BM460" s="204" t="s">
        <v>1135</v>
      </c>
    </row>
    <row r="461" spans="1:65" s="13" customFormat="1" ht="10.199999999999999">
      <c r="B461" s="206"/>
      <c r="C461" s="207"/>
      <c r="D461" s="208" t="s">
        <v>177</v>
      </c>
      <c r="E461" s="207"/>
      <c r="F461" s="210" t="s">
        <v>1136</v>
      </c>
      <c r="G461" s="207"/>
      <c r="H461" s="211">
        <v>0.77</v>
      </c>
      <c r="I461" s="212"/>
      <c r="J461" s="207"/>
      <c r="K461" s="207"/>
      <c r="L461" s="213"/>
      <c r="M461" s="214"/>
      <c r="N461" s="215"/>
      <c r="O461" s="215"/>
      <c r="P461" s="215"/>
      <c r="Q461" s="215"/>
      <c r="R461" s="215"/>
      <c r="S461" s="215"/>
      <c r="T461" s="216"/>
      <c r="AT461" s="217" t="s">
        <v>177</v>
      </c>
      <c r="AU461" s="217" t="s">
        <v>171</v>
      </c>
      <c r="AV461" s="13" t="s">
        <v>90</v>
      </c>
      <c r="AW461" s="13" t="s">
        <v>4</v>
      </c>
      <c r="AX461" s="13" t="s">
        <v>88</v>
      </c>
      <c r="AY461" s="217" t="s">
        <v>164</v>
      </c>
    </row>
    <row r="462" spans="1:65" s="2" customFormat="1" ht="22.2" customHeight="1">
      <c r="A462" s="36"/>
      <c r="B462" s="37"/>
      <c r="C462" s="193" t="s">
        <v>1137</v>
      </c>
      <c r="D462" s="193" t="s">
        <v>166</v>
      </c>
      <c r="E462" s="194" t="s">
        <v>1109</v>
      </c>
      <c r="F462" s="195" t="s">
        <v>1110</v>
      </c>
      <c r="G462" s="196" t="s">
        <v>335</v>
      </c>
      <c r="H462" s="197">
        <v>81.5</v>
      </c>
      <c r="I462" s="198"/>
      <c r="J462" s="199">
        <f>ROUND(I462*H462,2)</f>
        <v>0</v>
      </c>
      <c r="K462" s="195" t="s">
        <v>1</v>
      </c>
      <c r="L462" s="41"/>
      <c r="M462" s="200" t="s">
        <v>1</v>
      </c>
      <c r="N462" s="201" t="s">
        <v>45</v>
      </c>
      <c r="O462" s="73"/>
      <c r="P462" s="202">
        <f>O462*H462</f>
        <v>0</v>
      </c>
      <c r="Q462" s="202">
        <v>1.0800000000000001E-2</v>
      </c>
      <c r="R462" s="202">
        <f>Q462*H462</f>
        <v>0.88020000000000009</v>
      </c>
      <c r="S462" s="202">
        <v>0</v>
      </c>
      <c r="T462" s="203">
        <f>S462*H462</f>
        <v>0</v>
      </c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R462" s="204" t="s">
        <v>171</v>
      </c>
      <c r="AT462" s="204" t="s">
        <v>166</v>
      </c>
      <c r="AU462" s="204" t="s">
        <v>171</v>
      </c>
      <c r="AY462" s="19" t="s">
        <v>164</v>
      </c>
      <c r="BE462" s="205">
        <f>IF(N462="základní",J462,0)</f>
        <v>0</v>
      </c>
      <c r="BF462" s="205">
        <f>IF(N462="snížená",J462,0)</f>
        <v>0</v>
      </c>
      <c r="BG462" s="205">
        <f>IF(N462="zákl. přenesená",J462,0)</f>
        <v>0</v>
      </c>
      <c r="BH462" s="205">
        <f>IF(N462="sníž. přenesená",J462,0)</f>
        <v>0</v>
      </c>
      <c r="BI462" s="205">
        <f>IF(N462="nulová",J462,0)</f>
        <v>0</v>
      </c>
      <c r="BJ462" s="19" t="s">
        <v>88</v>
      </c>
      <c r="BK462" s="205">
        <f>ROUND(I462*H462,2)</f>
        <v>0</v>
      </c>
      <c r="BL462" s="19" t="s">
        <v>171</v>
      </c>
      <c r="BM462" s="204" t="s">
        <v>1138</v>
      </c>
    </row>
    <row r="463" spans="1:65" s="2" customFormat="1" ht="14.4" customHeight="1">
      <c r="A463" s="36"/>
      <c r="B463" s="37"/>
      <c r="C463" s="193" t="s">
        <v>1139</v>
      </c>
      <c r="D463" s="193" t="s">
        <v>166</v>
      </c>
      <c r="E463" s="194" t="s">
        <v>1140</v>
      </c>
      <c r="F463" s="195" t="s">
        <v>1141</v>
      </c>
      <c r="G463" s="196" t="s">
        <v>325</v>
      </c>
      <c r="H463" s="197">
        <v>7</v>
      </c>
      <c r="I463" s="198"/>
      <c r="J463" s="199">
        <f>ROUND(I463*H463,2)</f>
        <v>0</v>
      </c>
      <c r="K463" s="195" t="s">
        <v>1</v>
      </c>
      <c r="L463" s="41"/>
      <c r="M463" s="200" t="s">
        <v>1</v>
      </c>
      <c r="N463" s="201" t="s">
        <v>45</v>
      </c>
      <c r="O463" s="73"/>
      <c r="P463" s="202">
        <f>O463*H463</f>
        <v>0</v>
      </c>
      <c r="Q463" s="202">
        <v>1E-3</v>
      </c>
      <c r="R463" s="202">
        <f>Q463*H463</f>
        <v>7.0000000000000001E-3</v>
      </c>
      <c r="S463" s="202">
        <v>0</v>
      </c>
      <c r="T463" s="203">
        <f>S463*H463</f>
        <v>0</v>
      </c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R463" s="204" t="s">
        <v>171</v>
      </c>
      <c r="AT463" s="204" t="s">
        <v>166</v>
      </c>
      <c r="AU463" s="204" t="s">
        <v>171</v>
      </c>
      <c r="AY463" s="19" t="s">
        <v>164</v>
      </c>
      <c r="BE463" s="205">
        <f>IF(N463="základní",J463,0)</f>
        <v>0</v>
      </c>
      <c r="BF463" s="205">
        <f>IF(N463="snížená",J463,0)</f>
        <v>0</v>
      </c>
      <c r="BG463" s="205">
        <f>IF(N463="zákl. přenesená",J463,0)</f>
        <v>0</v>
      </c>
      <c r="BH463" s="205">
        <f>IF(N463="sníž. přenesená",J463,0)</f>
        <v>0</v>
      </c>
      <c r="BI463" s="205">
        <f>IF(N463="nulová",J463,0)</f>
        <v>0</v>
      </c>
      <c r="BJ463" s="19" t="s">
        <v>88</v>
      </c>
      <c r="BK463" s="205">
        <f>ROUND(I463*H463,2)</f>
        <v>0</v>
      </c>
      <c r="BL463" s="19" t="s">
        <v>171</v>
      </c>
      <c r="BM463" s="204" t="s">
        <v>1142</v>
      </c>
    </row>
    <row r="464" spans="1:65" s="2" customFormat="1" ht="14.4" customHeight="1">
      <c r="A464" s="36"/>
      <c r="B464" s="37"/>
      <c r="C464" s="193" t="s">
        <v>1143</v>
      </c>
      <c r="D464" s="193" t="s">
        <v>166</v>
      </c>
      <c r="E464" s="194" t="s">
        <v>1144</v>
      </c>
      <c r="F464" s="195" t="s">
        <v>1145</v>
      </c>
      <c r="G464" s="196" t="s">
        <v>325</v>
      </c>
      <c r="H464" s="197">
        <v>63</v>
      </c>
      <c r="I464" s="198"/>
      <c r="J464" s="199">
        <f>ROUND(I464*H464,2)</f>
        <v>0</v>
      </c>
      <c r="K464" s="195" t="s">
        <v>1</v>
      </c>
      <c r="L464" s="41"/>
      <c r="M464" s="200" t="s">
        <v>1</v>
      </c>
      <c r="N464" s="201" t="s">
        <v>45</v>
      </c>
      <c r="O464" s="73"/>
      <c r="P464" s="202">
        <f>O464*H464</f>
        <v>0</v>
      </c>
      <c r="Q464" s="202">
        <v>1E-3</v>
      </c>
      <c r="R464" s="202">
        <f>Q464*H464</f>
        <v>6.3E-2</v>
      </c>
      <c r="S464" s="202">
        <v>0</v>
      </c>
      <c r="T464" s="203">
        <f>S464*H464</f>
        <v>0</v>
      </c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R464" s="204" t="s">
        <v>171</v>
      </c>
      <c r="AT464" s="204" t="s">
        <v>166</v>
      </c>
      <c r="AU464" s="204" t="s">
        <v>171</v>
      </c>
      <c r="AY464" s="19" t="s">
        <v>164</v>
      </c>
      <c r="BE464" s="205">
        <f>IF(N464="základní",J464,0)</f>
        <v>0</v>
      </c>
      <c r="BF464" s="205">
        <f>IF(N464="snížená",J464,0)</f>
        <v>0</v>
      </c>
      <c r="BG464" s="205">
        <f>IF(N464="zákl. přenesená",J464,0)</f>
        <v>0</v>
      </c>
      <c r="BH464" s="205">
        <f>IF(N464="sníž. přenesená",J464,0)</f>
        <v>0</v>
      </c>
      <c r="BI464" s="205">
        <f>IF(N464="nulová",J464,0)</f>
        <v>0</v>
      </c>
      <c r="BJ464" s="19" t="s">
        <v>88</v>
      </c>
      <c r="BK464" s="205">
        <f>ROUND(I464*H464,2)</f>
        <v>0</v>
      </c>
      <c r="BL464" s="19" t="s">
        <v>171</v>
      </c>
      <c r="BM464" s="204" t="s">
        <v>1146</v>
      </c>
    </row>
    <row r="465" spans="1:65" s="2" customFormat="1" ht="14.4" customHeight="1">
      <c r="A465" s="36"/>
      <c r="B465" s="37"/>
      <c r="C465" s="218" t="s">
        <v>1147</v>
      </c>
      <c r="D465" s="218" t="s">
        <v>190</v>
      </c>
      <c r="E465" s="219" t="s">
        <v>1126</v>
      </c>
      <c r="F465" s="220" t="s">
        <v>1127</v>
      </c>
      <c r="G465" s="221" t="s">
        <v>175</v>
      </c>
      <c r="H465" s="222">
        <v>1.65</v>
      </c>
      <c r="I465" s="223"/>
      <c r="J465" s="224">
        <f>ROUND(I465*H465,2)</f>
        <v>0</v>
      </c>
      <c r="K465" s="220" t="s">
        <v>170</v>
      </c>
      <c r="L465" s="225"/>
      <c r="M465" s="226" t="s">
        <v>1</v>
      </c>
      <c r="N465" s="227" t="s">
        <v>45</v>
      </c>
      <c r="O465" s="73"/>
      <c r="P465" s="202">
        <f>O465*H465</f>
        <v>0</v>
      </c>
      <c r="Q465" s="202">
        <v>0.2</v>
      </c>
      <c r="R465" s="202">
        <f>Q465*H465</f>
        <v>0.33</v>
      </c>
      <c r="S465" s="202">
        <v>0</v>
      </c>
      <c r="T465" s="203">
        <f>S465*H465</f>
        <v>0</v>
      </c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R465" s="204" t="s">
        <v>193</v>
      </c>
      <c r="AT465" s="204" t="s">
        <v>190</v>
      </c>
      <c r="AU465" s="204" t="s">
        <v>171</v>
      </c>
      <c r="AY465" s="19" t="s">
        <v>164</v>
      </c>
      <c r="BE465" s="205">
        <f>IF(N465="základní",J465,0)</f>
        <v>0</v>
      </c>
      <c r="BF465" s="205">
        <f>IF(N465="snížená",J465,0)</f>
        <v>0</v>
      </c>
      <c r="BG465" s="205">
        <f>IF(N465="zákl. přenesená",J465,0)</f>
        <v>0</v>
      </c>
      <c r="BH465" s="205">
        <f>IF(N465="sníž. přenesená",J465,0)</f>
        <v>0</v>
      </c>
      <c r="BI465" s="205">
        <f>IF(N465="nulová",J465,0)</f>
        <v>0</v>
      </c>
      <c r="BJ465" s="19" t="s">
        <v>88</v>
      </c>
      <c r="BK465" s="205">
        <f>ROUND(I465*H465,2)</f>
        <v>0</v>
      </c>
      <c r="BL465" s="19" t="s">
        <v>171</v>
      </c>
      <c r="BM465" s="204" t="s">
        <v>1148</v>
      </c>
    </row>
    <row r="466" spans="1:65" s="13" customFormat="1" ht="10.199999999999999">
      <c r="B466" s="206"/>
      <c r="C466" s="207"/>
      <c r="D466" s="208" t="s">
        <v>177</v>
      </c>
      <c r="E466" s="207"/>
      <c r="F466" s="210" t="s">
        <v>1120</v>
      </c>
      <c r="G466" s="207"/>
      <c r="H466" s="211">
        <v>1.65</v>
      </c>
      <c r="I466" s="212"/>
      <c r="J466" s="207"/>
      <c r="K466" s="207"/>
      <c r="L466" s="213"/>
      <c r="M466" s="214"/>
      <c r="N466" s="215"/>
      <c r="O466" s="215"/>
      <c r="P466" s="215"/>
      <c r="Q466" s="215"/>
      <c r="R466" s="215"/>
      <c r="S466" s="215"/>
      <c r="T466" s="216"/>
      <c r="AT466" s="217" t="s">
        <v>177</v>
      </c>
      <c r="AU466" s="217" t="s">
        <v>171</v>
      </c>
      <c r="AV466" s="13" t="s">
        <v>90</v>
      </c>
      <c r="AW466" s="13" t="s">
        <v>4</v>
      </c>
      <c r="AX466" s="13" t="s">
        <v>88</v>
      </c>
      <c r="AY466" s="217" t="s">
        <v>164</v>
      </c>
    </row>
    <row r="467" spans="1:65" s="2" customFormat="1" ht="14.4" customHeight="1">
      <c r="A467" s="36"/>
      <c r="B467" s="37"/>
      <c r="C467" s="193" t="s">
        <v>1149</v>
      </c>
      <c r="D467" s="193" t="s">
        <v>166</v>
      </c>
      <c r="E467" s="194" t="s">
        <v>1150</v>
      </c>
      <c r="F467" s="195" t="s">
        <v>1151</v>
      </c>
      <c r="G467" s="196" t="s">
        <v>169</v>
      </c>
      <c r="H467" s="197">
        <v>66.2</v>
      </c>
      <c r="I467" s="198"/>
      <c r="J467" s="199">
        <f>ROUND(I467*H467,2)</f>
        <v>0</v>
      </c>
      <c r="K467" s="195" t="s">
        <v>1</v>
      </c>
      <c r="L467" s="41"/>
      <c r="M467" s="200" t="s">
        <v>1</v>
      </c>
      <c r="N467" s="201" t="s">
        <v>45</v>
      </c>
      <c r="O467" s="73"/>
      <c r="P467" s="202">
        <f>O467*H467</f>
        <v>0</v>
      </c>
      <c r="Q467" s="202">
        <v>1.7999999999999999E-2</v>
      </c>
      <c r="R467" s="202">
        <f>Q467*H467</f>
        <v>1.1916</v>
      </c>
      <c r="S467" s="202">
        <v>0</v>
      </c>
      <c r="T467" s="203">
        <f>S467*H467</f>
        <v>0</v>
      </c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R467" s="204" t="s">
        <v>171</v>
      </c>
      <c r="AT467" s="204" t="s">
        <v>166</v>
      </c>
      <c r="AU467" s="204" t="s">
        <v>171</v>
      </c>
      <c r="AY467" s="19" t="s">
        <v>164</v>
      </c>
      <c r="BE467" s="205">
        <f>IF(N467="základní",J467,0)</f>
        <v>0</v>
      </c>
      <c r="BF467" s="205">
        <f>IF(N467="snížená",J467,0)</f>
        <v>0</v>
      </c>
      <c r="BG467" s="205">
        <f>IF(N467="zákl. přenesená",J467,0)</f>
        <v>0</v>
      </c>
      <c r="BH467" s="205">
        <f>IF(N467="sníž. přenesená",J467,0)</f>
        <v>0</v>
      </c>
      <c r="BI467" s="205">
        <f>IF(N467="nulová",J467,0)</f>
        <v>0</v>
      </c>
      <c r="BJ467" s="19" t="s">
        <v>88</v>
      </c>
      <c r="BK467" s="205">
        <f>ROUND(I467*H467,2)</f>
        <v>0</v>
      </c>
      <c r="BL467" s="19" t="s">
        <v>171</v>
      </c>
      <c r="BM467" s="204" t="s">
        <v>1152</v>
      </c>
    </row>
    <row r="468" spans="1:65" s="12" customFormat="1" ht="20.85" customHeight="1">
      <c r="B468" s="177"/>
      <c r="C468" s="178"/>
      <c r="D468" s="179" t="s">
        <v>79</v>
      </c>
      <c r="E468" s="191" t="s">
        <v>1153</v>
      </c>
      <c r="F468" s="191" t="s">
        <v>1154</v>
      </c>
      <c r="G468" s="178"/>
      <c r="H468" s="178"/>
      <c r="I468" s="181"/>
      <c r="J468" s="192">
        <f>BK468</f>
        <v>0</v>
      </c>
      <c r="K468" s="178"/>
      <c r="L468" s="183"/>
      <c r="M468" s="184"/>
      <c r="N468" s="185"/>
      <c r="O468" s="185"/>
      <c r="P468" s="186">
        <f>SUM(P469:P482)</f>
        <v>0</v>
      </c>
      <c r="Q468" s="185"/>
      <c r="R468" s="186">
        <f>SUM(R469:R482)</f>
        <v>210.91423420000001</v>
      </c>
      <c r="S468" s="185"/>
      <c r="T468" s="187">
        <f>SUM(T469:T482)</f>
        <v>0</v>
      </c>
      <c r="AR468" s="188" t="s">
        <v>90</v>
      </c>
      <c r="AT468" s="189" t="s">
        <v>79</v>
      </c>
      <c r="AU468" s="189" t="s">
        <v>90</v>
      </c>
      <c r="AY468" s="188" t="s">
        <v>164</v>
      </c>
      <c r="BK468" s="190">
        <f>SUM(BK469:BK482)</f>
        <v>0</v>
      </c>
    </row>
    <row r="469" spans="1:65" s="2" customFormat="1" ht="14.4" customHeight="1">
      <c r="A469" s="36"/>
      <c r="B469" s="37"/>
      <c r="C469" s="193" t="s">
        <v>1155</v>
      </c>
      <c r="D469" s="193" t="s">
        <v>166</v>
      </c>
      <c r="E469" s="194" t="s">
        <v>1156</v>
      </c>
      <c r="F469" s="195" t="s">
        <v>1157</v>
      </c>
      <c r="G469" s="196" t="s">
        <v>175</v>
      </c>
      <c r="H469" s="197">
        <v>98.855999999999995</v>
      </c>
      <c r="I469" s="198"/>
      <c r="J469" s="199">
        <f>ROUND(I469*H469,2)</f>
        <v>0</v>
      </c>
      <c r="K469" s="195" t="s">
        <v>1</v>
      </c>
      <c r="L469" s="41"/>
      <c r="M469" s="200" t="s">
        <v>1</v>
      </c>
      <c r="N469" s="201" t="s">
        <v>45</v>
      </c>
      <c r="O469" s="73"/>
      <c r="P469" s="202">
        <f>O469*H469</f>
        <v>0</v>
      </c>
      <c r="Q469" s="202">
        <v>1.6533</v>
      </c>
      <c r="R469" s="202">
        <f>Q469*H469</f>
        <v>163.43862479999999</v>
      </c>
      <c r="S469" s="202">
        <v>0</v>
      </c>
      <c r="T469" s="203">
        <f>S469*H469</f>
        <v>0</v>
      </c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R469" s="204" t="s">
        <v>171</v>
      </c>
      <c r="AT469" s="204" t="s">
        <v>166</v>
      </c>
      <c r="AU469" s="204" t="s">
        <v>179</v>
      </c>
      <c r="AY469" s="19" t="s">
        <v>164</v>
      </c>
      <c r="BE469" s="205">
        <f>IF(N469="základní",J469,0)</f>
        <v>0</v>
      </c>
      <c r="BF469" s="205">
        <f>IF(N469="snížená",J469,0)</f>
        <v>0</v>
      </c>
      <c r="BG469" s="205">
        <f>IF(N469="zákl. přenesená",J469,0)</f>
        <v>0</v>
      </c>
      <c r="BH469" s="205">
        <f>IF(N469="sníž. přenesená",J469,0)</f>
        <v>0</v>
      </c>
      <c r="BI469" s="205">
        <f>IF(N469="nulová",J469,0)</f>
        <v>0</v>
      </c>
      <c r="BJ469" s="19" t="s">
        <v>88</v>
      </c>
      <c r="BK469" s="205">
        <f>ROUND(I469*H469,2)</f>
        <v>0</v>
      </c>
      <c r="BL469" s="19" t="s">
        <v>171</v>
      </c>
      <c r="BM469" s="204" t="s">
        <v>1158</v>
      </c>
    </row>
    <row r="470" spans="1:65" s="13" customFormat="1" ht="10.199999999999999">
      <c r="B470" s="206"/>
      <c r="C470" s="207"/>
      <c r="D470" s="208" t="s">
        <v>177</v>
      </c>
      <c r="E470" s="209" t="s">
        <v>1</v>
      </c>
      <c r="F470" s="210" t="s">
        <v>1159</v>
      </c>
      <c r="G470" s="207"/>
      <c r="H470" s="211">
        <v>98.855999999999995</v>
      </c>
      <c r="I470" s="212"/>
      <c r="J470" s="207"/>
      <c r="K470" s="207"/>
      <c r="L470" s="213"/>
      <c r="M470" s="214"/>
      <c r="N470" s="215"/>
      <c r="O470" s="215"/>
      <c r="P470" s="215"/>
      <c r="Q470" s="215"/>
      <c r="R470" s="215"/>
      <c r="S470" s="215"/>
      <c r="T470" s="216"/>
      <c r="AT470" s="217" t="s">
        <v>177</v>
      </c>
      <c r="AU470" s="217" t="s">
        <v>179</v>
      </c>
      <c r="AV470" s="13" t="s">
        <v>90</v>
      </c>
      <c r="AW470" s="13" t="s">
        <v>36</v>
      </c>
      <c r="AX470" s="13" t="s">
        <v>88</v>
      </c>
      <c r="AY470" s="217" t="s">
        <v>164</v>
      </c>
    </row>
    <row r="471" spans="1:65" s="2" customFormat="1" ht="22.2" customHeight="1">
      <c r="A471" s="36"/>
      <c r="B471" s="37"/>
      <c r="C471" s="193" t="s">
        <v>1160</v>
      </c>
      <c r="D471" s="193" t="s">
        <v>166</v>
      </c>
      <c r="E471" s="194" t="s">
        <v>1040</v>
      </c>
      <c r="F471" s="195" t="s">
        <v>1041</v>
      </c>
      <c r="G471" s="196" t="s">
        <v>169</v>
      </c>
      <c r="H471" s="197">
        <v>137.30000000000001</v>
      </c>
      <c r="I471" s="198"/>
      <c r="J471" s="199">
        <f>ROUND(I471*H471,2)</f>
        <v>0</v>
      </c>
      <c r="K471" s="195" t="s">
        <v>170</v>
      </c>
      <c r="L471" s="41"/>
      <c r="M471" s="200" t="s">
        <v>1</v>
      </c>
      <c r="N471" s="201" t="s">
        <v>45</v>
      </c>
      <c r="O471" s="73"/>
      <c r="P471" s="202">
        <f>O471*H471</f>
        <v>0</v>
      </c>
      <c r="Q471" s="202">
        <v>0</v>
      </c>
      <c r="R471" s="202">
        <f>Q471*H471</f>
        <v>0</v>
      </c>
      <c r="S471" s="202">
        <v>0</v>
      </c>
      <c r="T471" s="203">
        <f>S471*H471</f>
        <v>0</v>
      </c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R471" s="204" t="s">
        <v>270</v>
      </c>
      <c r="AT471" s="204" t="s">
        <v>166</v>
      </c>
      <c r="AU471" s="204" t="s">
        <v>179</v>
      </c>
      <c r="AY471" s="19" t="s">
        <v>164</v>
      </c>
      <c r="BE471" s="205">
        <f>IF(N471="základní",J471,0)</f>
        <v>0</v>
      </c>
      <c r="BF471" s="205">
        <f>IF(N471="snížená",J471,0)</f>
        <v>0</v>
      </c>
      <c r="BG471" s="205">
        <f>IF(N471="zákl. přenesená",J471,0)</f>
        <v>0</v>
      </c>
      <c r="BH471" s="205">
        <f>IF(N471="sníž. přenesená",J471,0)</f>
        <v>0</v>
      </c>
      <c r="BI471" s="205">
        <f>IF(N471="nulová",J471,0)</f>
        <v>0</v>
      </c>
      <c r="BJ471" s="19" t="s">
        <v>88</v>
      </c>
      <c r="BK471" s="205">
        <f>ROUND(I471*H471,2)</f>
        <v>0</v>
      </c>
      <c r="BL471" s="19" t="s">
        <v>270</v>
      </c>
      <c r="BM471" s="204" t="s">
        <v>1161</v>
      </c>
    </row>
    <row r="472" spans="1:65" s="2" customFormat="1" ht="22.2" customHeight="1">
      <c r="A472" s="36"/>
      <c r="B472" s="37"/>
      <c r="C472" s="218" t="s">
        <v>1162</v>
      </c>
      <c r="D472" s="218" t="s">
        <v>190</v>
      </c>
      <c r="E472" s="219" t="s">
        <v>1044</v>
      </c>
      <c r="F472" s="220" t="s">
        <v>1045</v>
      </c>
      <c r="G472" s="221" t="s">
        <v>169</v>
      </c>
      <c r="H472" s="222">
        <v>151.03</v>
      </c>
      <c r="I472" s="223"/>
      <c r="J472" s="224">
        <f>ROUND(I472*H472,2)</f>
        <v>0</v>
      </c>
      <c r="K472" s="220" t="s">
        <v>170</v>
      </c>
      <c r="L472" s="225"/>
      <c r="M472" s="226" t="s">
        <v>1</v>
      </c>
      <c r="N472" s="227" t="s">
        <v>45</v>
      </c>
      <c r="O472" s="73"/>
      <c r="P472" s="202">
        <f>O472*H472</f>
        <v>0</v>
      </c>
      <c r="Q472" s="202">
        <v>1E-4</v>
      </c>
      <c r="R472" s="202">
        <f>Q472*H472</f>
        <v>1.5103E-2</v>
      </c>
      <c r="S472" s="202">
        <v>0</v>
      </c>
      <c r="T472" s="203">
        <f>S472*H472</f>
        <v>0</v>
      </c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R472" s="204" t="s">
        <v>366</v>
      </c>
      <c r="AT472" s="204" t="s">
        <v>190</v>
      </c>
      <c r="AU472" s="204" t="s">
        <v>179</v>
      </c>
      <c r="AY472" s="19" t="s">
        <v>164</v>
      </c>
      <c r="BE472" s="205">
        <f>IF(N472="základní",J472,0)</f>
        <v>0</v>
      </c>
      <c r="BF472" s="205">
        <f>IF(N472="snížená",J472,0)</f>
        <v>0</v>
      </c>
      <c r="BG472" s="205">
        <f>IF(N472="zákl. přenesená",J472,0)</f>
        <v>0</v>
      </c>
      <c r="BH472" s="205">
        <f>IF(N472="sníž. přenesená",J472,0)</f>
        <v>0</v>
      </c>
      <c r="BI472" s="205">
        <f>IF(N472="nulová",J472,0)</f>
        <v>0</v>
      </c>
      <c r="BJ472" s="19" t="s">
        <v>88</v>
      </c>
      <c r="BK472" s="205">
        <f>ROUND(I472*H472,2)</f>
        <v>0</v>
      </c>
      <c r="BL472" s="19" t="s">
        <v>270</v>
      </c>
      <c r="BM472" s="204" t="s">
        <v>1163</v>
      </c>
    </row>
    <row r="473" spans="1:65" s="13" customFormat="1" ht="10.199999999999999">
      <c r="B473" s="206"/>
      <c r="C473" s="207"/>
      <c r="D473" s="208" t="s">
        <v>177</v>
      </c>
      <c r="E473" s="207"/>
      <c r="F473" s="210" t="s">
        <v>1164</v>
      </c>
      <c r="G473" s="207"/>
      <c r="H473" s="211">
        <v>151.03</v>
      </c>
      <c r="I473" s="212"/>
      <c r="J473" s="207"/>
      <c r="K473" s="207"/>
      <c r="L473" s="213"/>
      <c r="M473" s="214"/>
      <c r="N473" s="215"/>
      <c r="O473" s="215"/>
      <c r="P473" s="215"/>
      <c r="Q473" s="215"/>
      <c r="R473" s="215"/>
      <c r="S473" s="215"/>
      <c r="T473" s="216"/>
      <c r="AT473" s="217" t="s">
        <v>177</v>
      </c>
      <c r="AU473" s="217" t="s">
        <v>179</v>
      </c>
      <c r="AV473" s="13" t="s">
        <v>90</v>
      </c>
      <c r="AW473" s="13" t="s">
        <v>4</v>
      </c>
      <c r="AX473" s="13" t="s">
        <v>88</v>
      </c>
      <c r="AY473" s="217" t="s">
        <v>164</v>
      </c>
    </row>
    <row r="474" spans="1:65" s="2" customFormat="1" ht="22.2" customHeight="1">
      <c r="A474" s="36"/>
      <c r="B474" s="37"/>
      <c r="C474" s="193" t="s">
        <v>1165</v>
      </c>
      <c r="D474" s="193" t="s">
        <v>166</v>
      </c>
      <c r="E474" s="194" t="s">
        <v>1061</v>
      </c>
      <c r="F474" s="195" t="s">
        <v>1062</v>
      </c>
      <c r="G474" s="196" t="s">
        <v>169</v>
      </c>
      <c r="H474" s="197">
        <v>137.30000000000001</v>
      </c>
      <c r="I474" s="198"/>
      <c r="J474" s="199">
        <f>ROUND(I474*H474,2)</f>
        <v>0</v>
      </c>
      <c r="K474" s="195" t="s">
        <v>170</v>
      </c>
      <c r="L474" s="41"/>
      <c r="M474" s="200" t="s">
        <v>1</v>
      </c>
      <c r="N474" s="201" t="s">
        <v>45</v>
      </c>
      <c r="O474" s="73"/>
      <c r="P474" s="202">
        <f>O474*H474</f>
        <v>0</v>
      </c>
      <c r="Q474" s="202">
        <v>8.8000000000000003E-4</v>
      </c>
      <c r="R474" s="202">
        <f>Q474*H474</f>
        <v>0.12082400000000001</v>
      </c>
      <c r="S474" s="202">
        <v>0</v>
      </c>
      <c r="T474" s="203">
        <f>S474*H474</f>
        <v>0</v>
      </c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R474" s="204" t="s">
        <v>270</v>
      </c>
      <c r="AT474" s="204" t="s">
        <v>166</v>
      </c>
      <c r="AU474" s="204" t="s">
        <v>179</v>
      </c>
      <c r="AY474" s="19" t="s">
        <v>164</v>
      </c>
      <c r="BE474" s="205">
        <f>IF(N474="základní",J474,0)</f>
        <v>0</v>
      </c>
      <c r="BF474" s="205">
        <f>IF(N474="snížená",J474,0)</f>
        <v>0</v>
      </c>
      <c r="BG474" s="205">
        <f>IF(N474="zákl. přenesená",J474,0)</f>
        <v>0</v>
      </c>
      <c r="BH474" s="205">
        <f>IF(N474="sníž. přenesená",J474,0)</f>
        <v>0</v>
      </c>
      <c r="BI474" s="205">
        <f>IF(N474="nulová",J474,0)</f>
        <v>0</v>
      </c>
      <c r="BJ474" s="19" t="s">
        <v>88</v>
      </c>
      <c r="BK474" s="205">
        <f>ROUND(I474*H474,2)</f>
        <v>0</v>
      </c>
      <c r="BL474" s="19" t="s">
        <v>270</v>
      </c>
      <c r="BM474" s="204" t="s">
        <v>1166</v>
      </c>
    </row>
    <row r="475" spans="1:65" s="2" customFormat="1" ht="40.200000000000003" customHeight="1">
      <c r="A475" s="36"/>
      <c r="B475" s="37"/>
      <c r="C475" s="218" t="s">
        <v>1167</v>
      </c>
      <c r="D475" s="218" t="s">
        <v>190</v>
      </c>
      <c r="E475" s="219" t="s">
        <v>1065</v>
      </c>
      <c r="F475" s="220" t="s">
        <v>1066</v>
      </c>
      <c r="G475" s="221" t="s">
        <v>169</v>
      </c>
      <c r="H475" s="222">
        <v>160.023</v>
      </c>
      <c r="I475" s="223"/>
      <c r="J475" s="224">
        <f>ROUND(I475*H475,2)</f>
        <v>0</v>
      </c>
      <c r="K475" s="220" t="s">
        <v>1</v>
      </c>
      <c r="L475" s="225"/>
      <c r="M475" s="226" t="s">
        <v>1</v>
      </c>
      <c r="N475" s="227" t="s">
        <v>45</v>
      </c>
      <c r="O475" s="73"/>
      <c r="P475" s="202">
        <f>O475*H475</f>
        <v>0</v>
      </c>
      <c r="Q475" s="202">
        <v>4.7999999999999996E-3</v>
      </c>
      <c r="R475" s="202">
        <f>Q475*H475</f>
        <v>0.76811039999999986</v>
      </c>
      <c r="S475" s="202">
        <v>0</v>
      </c>
      <c r="T475" s="203">
        <f>S475*H475</f>
        <v>0</v>
      </c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R475" s="204" t="s">
        <v>366</v>
      </c>
      <c r="AT475" s="204" t="s">
        <v>190</v>
      </c>
      <c r="AU475" s="204" t="s">
        <v>179</v>
      </c>
      <c r="AY475" s="19" t="s">
        <v>164</v>
      </c>
      <c r="BE475" s="205">
        <f>IF(N475="základní",J475,0)</f>
        <v>0</v>
      </c>
      <c r="BF475" s="205">
        <f>IF(N475="snížená",J475,0)</f>
        <v>0</v>
      </c>
      <c r="BG475" s="205">
        <f>IF(N475="zákl. přenesená",J475,0)</f>
        <v>0</v>
      </c>
      <c r="BH475" s="205">
        <f>IF(N475="sníž. přenesená",J475,0)</f>
        <v>0</v>
      </c>
      <c r="BI475" s="205">
        <f>IF(N475="nulová",J475,0)</f>
        <v>0</v>
      </c>
      <c r="BJ475" s="19" t="s">
        <v>88</v>
      </c>
      <c r="BK475" s="205">
        <f>ROUND(I475*H475,2)</f>
        <v>0</v>
      </c>
      <c r="BL475" s="19" t="s">
        <v>270</v>
      </c>
      <c r="BM475" s="204" t="s">
        <v>1168</v>
      </c>
    </row>
    <row r="476" spans="1:65" s="13" customFormat="1" ht="10.199999999999999">
      <c r="B476" s="206"/>
      <c r="C476" s="207"/>
      <c r="D476" s="208" t="s">
        <v>177</v>
      </c>
      <c r="E476" s="207"/>
      <c r="F476" s="210" t="s">
        <v>1169</v>
      </c>
      <c r="G476" s="207"/>
      <c r="H476" s="211">
        <v>160.023</v>
      </c>
      <c r="I476" s="212"/>
      <c r="J476" s="207"/>
      <c r="K476" s="207"/>
      <c r="L476" s="213"/>
      <c r="M476" s="214"/>
      <c r="N476" s="215"/>
      <c r="O476" s="215"/>
      <c r="P476" s="215"/>
      <c r="Q476" s="215"/>
      <c r="R476" s="215"/>
      <c r="S476" s="215"/>
      <c r="T476" s="216"/>
      <c r="AT476" s="217" t="s">
        <v>177</v>
      </c>
      <c r="AU476" s="217" t="s">
        <v>179</v>
      </c>
      <c r="AV476" s="13" t="s">
        <v>90</v>
      </c>
      <c r="AW476" s="13" t="s">
        <v>4</v>
      </c>
      <c r="AX476" s="13" t="s">
        <v>88</v>
      </c>
      <c r="AY476" s="217" t="s">
        <v>164</v>
      </c>
    </row>
    <row r="477" spans="1:65" s="2" customFormat="1" ht="22.2" customHeight="1">
      <c r="A477" s="36"/>
      <c r="B477" s="37"/>
      <c r="C477" s="193" t="s">
        <v>1170</v>
      </c>
      <c r="D477" s="193" t="s">
        <v>166</v>
      </c>
      <c r="E477" s="194" t="s">
        <v>1070</v>
      </c>
      <c r="F477" s="195" t="s">
        <v>1071</v>
      </c>
      <c r="G477" s="196" t="s">
        <v>169</v>
      </c>
      <c r="H477" s="197">
        <v>137.30000000000001</v>
      </c>
      <c r="I477" s="198"/>
      <c r="J477" s="199">
        <f>ROUND(I477*H477,2)</f>
        <v>0</v>
      </c>
      <c r="K477" s="195" t="s">
        <v>170</v>
      </c>
      <c r="L477" s="41"/>
      <c r="M477" s="200" t="s">
        <v>1</v>
      </c>
      <c r="N477" s="201" t="s">
        <v>45</v>
      </c>
      <c r="O477" s="73"/>
      <c r="P477" s="202">
        <f>O477*H477</f>
        <v>0</v>
      </c>
      <c r="Q477" s="202">
        <v>0</v>
      </c>
      <c r="R477" s="202">
        <f>Q477*H477</f>
        <v>0</v>
      </c>
      <c r="S477" s="202">
        <v>0</v>
      </c>
      <c r="T477" s="203">
        <f>S477*H477</f>
        <v>0</v>
      </c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R477" s="204" t="s">
        <v>270</v>
      </c>
      <c r="AT477" s="204" t="s">
        <v>166</v>
      </c>
      <c r="AU477" s="204" t="s">
        <v>179</v>
      </c>
      <c r="AY477" s="19" t="s">
        <v>164</v>
      </c>
      <c r="BE477" s="205">
        <f>IF(N477="základní",J477,0)</f>
        <v>0</v>
      </c>
      <c r="BF477" s="205">
        <f>IF(N477="snížená",J477,0)</f>
        <v>0</v>
      </c>
      <c r="BG477" s="205">
        <f>IF(N477="zákl. přenesená",J477,0)</f>
        <v>0</v>
      </c>
      <c r="BH477" s="205">
        <f>IF(N477="sníž. přenesená",J477,0)</f>
        <v>0</v>
      </c>
      <c r="BI477" s="205">
        <f>IF(N477="nulová",J477,0)</f>
        <v>0</v>
      </c>
      <c r="BJ477" s="19" t="s">
        <v>88</v>
      </c>
      <c r="BK477" s="205">
        <f>ROUND(I477*H477,2)</f>
        <v>0</v>
      </c>
      <c r="BL477" s="19" t="s">
        <v>270</v>
      </c>
      <c r="BM477" s="204" t="s">
        <v>1171</v>
      </c>
    </row>
    <row r="478" spans="1:65" s="2" customFormat="1" ht="14.4" customHeight="1">
      <c r="A478" s="36"/>
      <c r="B478" s="37"/>
      <c r="C478" s="218" t="s">
        <v>1172</v>
      </c>
      <c r="D478" s="218" t="s">
        <v>190</v>
      </c>
      <c r="E478" s="219" t="s">
        <v>1075</v>
      </c>
      <c r="F478" s="220" t="s">
        <v>1076</v>
      </c>
      <c r="G478" s="221" t="s">
        <v>186</v>
      </c>
      <c r="H478" s="222">
        <v>4.3999999999999997E-2</v>
      </c>
      <c r="I478" s="223"/>
      <c r="J478" s="224">
        <f>ROUND(I478*H478,2)</f>
        <v>0</v>
      </c>
      <c r="K478" s="220" t="s">
        <v>170</v>
      </c>
      <c r="L478" s="225"/>
      <c r="M478" s="226" t="s">
        <v>1</v>
      </c>
      <c r="N478" s="227" t="s">
        <v>45</v>
      </c>
      <c r="O478" s="73"/>
      <c r="P478" s="202">
        <f>O478*H478</f>
        <v>0</v>
      </c>
      <c r="Q478" s="202">
        <v>1</v>
      </c>
      <c r="R478" s="202">
        <f>Q478*H478</f>
        <v>4.3999999999999997E-2</v>
      </c>
      <c r="S478" s="202">
        <v>0</v>
      </c>
      <c r="T478" s="203">
        <f>S478*H478</f>
        <v>0</v>
      </c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R478" s="204" t="s">
        <v>366</v>
      </c>
      <c r="AT478" s="204" t="s">
        <v>190</v>
      </c>
      <c r="AU478" s="204" t="s">
        <v>179</v>
      </c>
      <c r="AY478" s="19" t="s">
        <v>164</v>
      </c>
      <c r="BE478" s="205">
        <f>IF(N478="základní",J478,0)</f>
        <v>0</v>
      </c>
      <c r="BF478" s="205">
        <f>IF(N478="snížená",J478,0)</f>
        <v>0</v>
      </c>
      <c r="BG478" s="205">
        <f>IF(N478="zákl. přenesená",J478,0)</f>
        <v>0</v>
      </c>
      <c r="BH478" s="205">
        <f>IF(N478="sníž. přenesená",J478,0)</f>
        <v>0</v>
      </c>
      <c r="BI478" s="205">
        <f>IF(N478="nulová",J478,0)</f>
        <v>0</v>
      </c>
      <c r="BJ478" s="19" t="s">
        <v>88</v>
      </c>
      <c r="BK478" s="205">
        <f>ROUND(I478*H478,2)</f>
        <v>0</v>
      </c>
      <c r="BL478" s="19" t="s">
        <v>270</v>
      </c>
      <c r="BM478" s="204" t="s">
        <v>1173</v>
      </c>
    </row>
    <row r="479" spans="1:65" s="2" customFormat="1" ht="19.2">
      <c r="A479" s="36"/>
      <c r="B479" s="37"/>
      <c r="C479" s="38"/>
      <c r="D479" s="208" t="s">
        <v>195</v>
      </c>
      <c r="E479" s="38"/>
      <c r="F479" s="228" t="s">
        <v>1078</v>
      </c>
      <c r="G479" s="38"/>
      <c r="H479" s="38"/>
      <c r="I479" s="229"/>
      <c r="J479" s="38"/>
      <c r="K479" s="38"/>
      <c r="L479" s="41"/>
      <c r="M479" s="230"/>
      <c r="N479" s="231"/>
      <c r="O479" s="73"/>
      <c r="P479" s="73"/>
      <c r="Q479" s="73"/>
      <c r="R479" s="73"/>
      <c r="S479" s="73"/>
      <c r="T479" s="74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T479" s="19" t="s">
        <v>195</v>
      </c>
      <c r="AU479" s="19" t="s">
        <v>179</v>
      </c>
    </row>
    <row r="480" spans="1:65" s="13" customFormat="1" ht="10.199999999999999">
      <c r="B480" s="206"/>
      <c r="C480" s="207"/>
      <c r="D480" s="208" t="s">
        <v>177</v>
      </c>
      <c r="E480" s="207"/>
      <c r="F480" s="210" t="s">
        <v>1174</v>
      </c>
      <c r="G480" s="207"/>
      <c r="H480" s="211">
        <v>4.3999999999999997E-2</v>
      </c>
      <c r="I480" s="212"/>
      <c r="J480" s="207"/>
      <c r="K480" s="207"/>
      <c r="L480" s="213"/>
      <c r="M480" s="214"/>
      <c r="N480" s="215"/>
      <c r="O480" s="215"/>
      <c r="P480" s="215"/>
      <c r="Q480" s="215"/>
      <c r="R480" s="215"/>
      <c r="S480" s="215"/>
      <c r="T480" s="216"/>
      <c r="AT480" s="217" t="s">
        <v>177</v>
      </c>
      <c r="AU480" s="217" t="s">
        <v>179</v>
      </c>
      <c r="AV480" s="13" t="s">
        <v>90</v>
      </c>
      <c r="AW480" s="13" t="s">
        <v>4</v>
      </c>
      <c r="AX480" s="13" t="s">
        <v>88</v>
      </c>
      <c r="AY480" s="217" t="s">
        <v>164</v>
      </c>
    </row>
    <row r="481" spans="1:65" s="2" customFormat="1" ht="14.4" customHeight="1">
      <c r="A481" s="36"/>
      <c r="B481" s="37"/>
      <c r="C481" s="193" t="s">
        <v>1175</v>
      </c>
      <c r="D481" s="193" t="s">
        <v>166</v>
      </c>
      <c r="E481" s="194" t="s">
        <v>1081</v>
      </c>
      <c r="F481" s="195" t="s">
        <v>1082</v>
      </c>
      <c r="G481" s="196" t="s">
        <v>175</v>
      </c>
      <c r="H481" s="197">
        <v>32.265999999999998</v>
      </c>
      <c r="I481" s="198"/>
      <c r="J481" s="199">
        <f>ROUND(I481*H481,2)</f>
        <v>0</v>
      </c>
      <c r="K481" s="195" t="s">
        <v>1</v>
      </c>
      <c r="L481" s="41"/>
      <c r="M481" s="200" t="s">
        <v>1</v>
      </c>
      <c r="N481" s="201" t="s">
        <v>45</v>
      </c>
      <c r="O481" s="73"/>
      <c r="P481" s="202">
        <f>O481*H481</f>
        <v>0</v>
      </c>
      <c r="Q481" s="202">
        <v>1.4419999999999999</v>
      </c>
      <c r="R481" s="202">
        <f>Q481*H481</f>
        <v>46.527571999999999</v>
      </c>
      <c r="S481" s="202">
        <v>0</v>
      </c>
      <c r="T481" s="203">
        <f>S481*H481</f>
        <v>0</v>
      </c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R481" s="204" t="s">
        <v>270</v>
      </c>
      <c r="AT481" s="204" t="s">
        <v>166</v>
      </c>
      <c r="AU481" s="204" t="s">
        <v>179</v>
      </c>
      <c r="AY481" s="19" t="s">
        <v>164</v>
      </c>
      <c r="BE481" s="205">
        <f>IF(N481="základní",J481,0)</f>
        <v>0</v>
      </c>
      <c r="BF481" s="205">
        <f>IF(N481="snížená",J481,0)</f>
        <v>0</v>
      </c>
      <c r="BG481" s="205">
        <f>IF(N481="zákl. přenesená",J481,0)</f>
        <v>0</v>
      </c>
      <c r="BH481" s="205">
        <f>IF(N481="sníž. přenesená",J481,0)</f>
        <v>0</v>
      </c>
      <c r="BI481" s="205">
        <f>IF(N481="nulová",J481,0)</f>
        <v>0</v>
      </c>
      <c r="BJ481" s="19" t="s">
        <v>88</v>
      </c>
      <c r="BK481" s="205">
        <f>ROUND(I481*H481,2)</f>
        <v>0</v>
      </c>
      <c r="BL481" s="19" t="s">
        <v>270</v>
      </c>
      <c r="BM481" s="204" t="s">
        <v>1176</v>
      </c>
    </row>
    <row r="482" spans="1:65" s="13" customFormat="1" ht="10.199999999999999">
      <c r="B482" s="206"/>
      <c r="C482" s="207"/>
      <c r="D482" s="208" t="s">
        <v>177</v>
      </c>
      <c r="E482" s="209" t="s">
        <v>1</v>
      </c>
      <c r="F482" s="210" t="s">
        <v>1177</v>
      </c>
      <c r="G482" s="207"/>
      <c r="H482" s="211">
        <v>32.265999999999998</v>
      </c>
      <c r="I482" s="212"/>
      <c r="J482" s="207"/>
      <c r="K482" s="207"/>
      <c r="L482" s="213"/>
      <c r="M482" s="214"/>
      <c r="N482" s="215"/>
      <c r="O482" s="215"/>
      <c r="P482" s="215"/>
      <c r="Q482" s="215"/>
      <c r="R482" s="215"/>
      <c r="S482" s="215"/>
      <c r="T482" s="216"/>
      <c r="AT482" s="217" t="s">
        <v>177</v>
      </c>
      <c r="AU482" s="217" t="s">
        <v>179</v>
      </c>
      <c r="AV482" s="13" t="s">
        <v>90</v>
      </c>
      <c r="AW482" s="13" t="s">
        <v>36</v>
      </c>
      <c r="AX482" s="13" t="s">
        <v>88</v>
      </c>
      <c r="AY482" s="217" t="s">
        <v>164</v>
      </c>
    </row>
    <row r="483" spans="1:65" s="12" customFormat="1" ht="22.8" customHeight="1">
      <c r="B483" s="177"/>
      <c r="C483" s="178"/>
      <c r="D483" s="179" t="s">
        <v>79</v>
      </c>
      <c r="E483" s="191" t="s">
        <v>1178</v>
      </c>
      <c r="F483" s="191" t="s">
        <v>1179</v>
      </c>
      <c r="G483" s="178"/>
      <c r="H483" s="178"/>
      <c r="I483" s="181"/>
      <c r="J483" s="192">
        <f>BK483</f>
        <v>0</v>
      </c>
      <c r="K483" s="178"/>
      <c r="L483" s="183"/>
      <c r="M483" s="184"/>
      <c r="N483" s="185"/>
      <c r="O483" s="185"/>
      <c r="P483" s="186">
        <f>SUM(P484:P494)</f>
        <v>0</v>
      </c>
      <c r="Q483" s="185"/>
      <c r="R483" s="186">
        <f>SUM(R484:R494)</f>
        <v>1.8258199999999998</v>
      </c>
      <c r="S483" s="185"/>
      <c r="T483" s="187">
        <f>SUM(T484:T494)</f>
        <v>0</v>
      </c>
      <c r="AR483" s="188" t="s">
        <v>90</v>
      </c>
      <c r="AT483" s="189" t="s">
        <v>79</v>
      </c>
      <c r="AU483" s="189" t="s">
        <v>88</v>
      </c>
      <c r="AY483" s="188" t="s">
        <v>164</v>
      </c>
      <c r="BK483" s="190">
        <f>SUM(BK484:BK494)</f>
        <v>0</v>
      </c>
    </row>
    <row r="484" spans="1:65" s="2" customFormat="1" ht="40.200000000000003" customHeight="1">
      <c r="A484" s="36"/>
      <c r="B484" s="37"/>
      <c r="C484" s="193" t="s">
        <v>1180</v>
      </c>
      <c r="D484" s="193" t="s">
        <v>166</v>
      </c>
      <c r="E484" s="194" t="s">
        <v>1181</v>
      </c>
      <c r="F484" s="195" t="s">
        <v>1182</v>
      </c>
      <c r="G484" s="196" t="s">
        <v>335</v>
      </c>
      <c r="H484" s="197">
        <v>87.599000000000004</v>
      </c>
      <c r="I484" s="198"/>
      <c r="J484" s="199">
        <f>ROUND(I484*H484,2)</f>
        <v>0</v>
      </c>
      <c r="K484" s="195" t="s">
        <v>1</v>
      </c>
      <c r="L484" s="41"/>
      <c r="M484" s="200" t="s">
        <v>1</v>
      </c>
      <c r="N484" s="201" t="s">
        <v>45</v>
      </c>
      <c r="O484" s="73"/>
      <c r="P484" s="202">
        <f>O484*H484</f>
        <v>0</v>
      </c>
      <c r="Q484" s="202">
        <v>1.2E-2</v>
      </c>
      <c r="R484" s="202">
        <f>Q484*H484</f>
        <v>1.051188</v>
      </c>
      <c r="S484" s="202">
        <v>0</v>
      </c>
      <c r="T484" s="203">
        <f>S484*H484</f>
        <v>0</v>
      </c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R484" s="204" t="s">
        <v>270</v>
      </c>
      <c r="AT484" s="204" t="s">
        <v>166</v>
      </c>
      <c r="AU484" s="204" t="s">
        <v>90</v>
      </c>
      <c r="AY484" s="19" t="s">
        <v>164</v>
      </c>
      <c r="BE484" s="205">
        <f>IF(N484="základní",J484,0)</f>
        <v>0</v>
      </c>
      <c r="BF484" s="205">
        <f>IF(N484="snížená",J484,0)</f>
        <v>0</v>
      </c>
      <c r="BG484" s="205">
        <f>IF(N484="zákl. přenesená",J484,0)</f>
        <v>0</v>
      </c>
      <c r="BH484" s="205">
        <f>IF(N484="sníž. přenesená",J484,0)</f>
        <v>0</v>
      </c>
      <c r="BI484" s="205">
        <f>IF(N484="nulová",J484,0)</f>
        <v>0</v>
      </c>
      <c r="BJ484" s="19" t="s">
        <v>88</v>
      </c>
      <c r="BK484" s="205">
        <f>ROUND(I484*H484,2)</f>
        <v>0</v>
      </c>
      <c r="BL484" s="19" t="s">
        <v>270</v>
      </c>
      <c r="BM484" s="204" t="s">
        <v>1183</v>
      </c>
    </row>
    <row r="485" spans="1:65" s="2" customFormat="1" ht="19.2">
      <c r="A485" s="36"/>
      <c r="B485" s="37"/>
      <c r="C485" s="38"/>
      <c r="D485" s="208" t="s">
        <v>195</v>
      </c>
      <c r="E485" s="38"/>
      <c r="F485" s="228" t="s">
        <v>1184</v>
      </c>
      <c r="G485" s="38"/>
      <c r="H485" s="38"/>
      <c r="I485" s="229"/>
      <c r="J485" s="38"/>
      <c r="K485" s="38"/>
      <c r="L485" s="41"/>
      <c r="M485" s="230"/>
      <c r="N485" s="231"/>
      <c r="O485" s="73"/>
      <c r="P485" s="73"/>
      <c r="Q485" s="73"/>
      <c r="R485" s="73"/>
      <c r="S485" s="73"/>
      <c r="T485" s="74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T485" s="19" t="s">
        <v>195</v>
      </c>
      <c r="AU485" s="19" t="s">
        <v>90</v>
      </c>
    </row>
    <row r="486" spans="1:65" s="2" customFormat="1" ht="40.200000000000003" customHeight="1">
      <c r="A486" s="36"/>
      <c r="B486" s="37"/>
      <c r="C486" s="193" t="s">
        <v>1185</v>
      </c>
      <c r="D486" s="193" t="s">
        <v>166</v>
      </c>
      <c r="E486" s="194" t="s">
        <v>1186</v>
      </c>
      <c r="F486" s="195" t="s">
        <v>1187</v>
      </c>
      <c r="G486" s="196" t="s">
        <v>335</v>
      </c>
      <c r="H486" s="197">
        <v>6.3090000000000002</v>
      </c>
      <c r="I486" s="198"/>
      <c r="J486" s="199">
        <f>ROUND(I486*H486,2)</f>
        <v>0</v>
      </c>
      <c r="K486" s="195" t="s">
        <v>1</v>
      </c>
      <c r="L486" s="41"/>
      <c r="M486" s="200" t="s">
        <v>1</v>
      </c>
      <c r="N486" s="201" t="s">
        <v>45</v>
      </c>
      <c r="O486" s="73"/>
      <c r="P486" s="202">
        <f>O486*H486</f>
        <v>0</v>
      </c>
      <c r="Q486" s="202">
        <v>1.2E-2</v>
      </c>
      <c r="R486" s="202">
        <f>Q486*H486</f>
        <v>7.5707999999999998E-2</v>
      </c>
      <c r="S486" s="202">
        <v>0</v>
      </c>
      <c r="T486" s="203">
        <f>S486*H486</f>
        <v>0</v>
      </c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R486" s="204" t="s">
        <v>270</v>
      </c>
      <c r="AT486" s="204" t="s">
        <v>166</v>
      </c>
      <c r="AU486" s="204" t="s">
        <v>90</v>
      </c>
      <c r="AY486" s="19" t="s">
        <v>164</v>
      </c>
      <c r="BE486" s="205">
        <f>IF(N486="základní",J486,0)</f>
        <v>0</v>
      </c>
      <c r="BF486" s="205">
        <f>IF(N486="snížená",J486,0)</f>
        <v>0</v>
      </c>
      <c r="BG486" s="205">
        <f>IF(N486="zákl. přenesená",J486,0)</f>
        <v>0</v>
      </c>
      <c r="BH486" s="205">
        <f>IF(N486="sníž. přenesená",J486,0)</f>
        <v>0</v>
      </c>
      <c r="BI486" s="205">
        <f>IF(N486="nulová",J486,0)</f>
        <v>0</v>
      </c>
      <c r="BJ486" s="19" t="s">
        <v>88</v>
      </c>
      <c r="BK486" s="205">
        <f>ROUND(I486*H486,2)</f>
        <v>0</v>
      </c>
      <c r="BL486" s="19" t="s">
        <v>270</v>
      </c>
      <c r="BM486" s="204" t="s">
        <v>1188</v>
      </c>
    </row>
    <row r="487" spans="1:65" s="2" customFormat="1" ht="19.2">
      <c r="A487" s="36"/>
      <c r="B487" s="37"/>
      <c r="C487" s="38"/>
      <c r="D487" s="208" t="s">
        <v>195</v>
      </c>
      <c r="E487" s="38"/>
      <c r="F487" s="228" t="s">
        <v>1184</v>
      </c>
      <c r="G487" s="38"/>
      <c r="H487" s="38"/>
      <c r="I487" s="229"/>
      <c r="J487" s="38"/>
      <c r="K487" s="38"/>
      <c r="L487" s="41"/>
      <c r="M487" s="230"/>
      <c r="N487" s="231"/>
      <c r="O487" s="73"/>
      <c r="P487" s="73"/>
      <c r="Q487" s="73"/>
      <c r="R487" s="73"/>
      <c r="S487" s="73"/>
      <c r="T487" s="74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T487" s="19" t="s">
        <v>195</v>
      </c>
      <c r="AU487" s="19" t="s">
        <v>90</v>
      </c>
    </row>
    <row r="488" spans="1:65" s="2" customFormat="1" ht="45" customHeight="1">
      <c r="A488" s="36"/>
      <c r="B488" s="37"/>
      <c r="C488" s="193" t="s">
        <v>1189</v>
      </c>
      <c r="D488" s="193" t="s">
        <v>166</v>
      </c>
      <c r="E488" s="194" t="s">
        <v>1190</v>
      </c>
      <c r="F488" s="195" t="s">
        <v>1191</v>
      </c>
      <c r="G488" s="196" t="s">
        <v>325</v>
      </c>
      <c r="H488" s="197">
        <v>1</v>
      </c>
      <c r="I488" s="198"/>
      <c r="J488" s="199">
        <f>ROUND(I488*H488,2)</f>
        <v>0</v>
      </c>
      <c r="K488" s="195" t="s">
        <v>1</v>
      </c>
      <c r="L488" s="41"/>
      <c r="M488" s="200" t="s">
        <v>1</v>
      </c>
      <c r="N488" s="201" t="s">
        <v>45</v>
      </c>
      <c r="O488" s="73"/>
      <c r="P488" s="202">
        <f>O488*H488</f>
        <v>0</v>
      </c>
      <c r="Q488" s="202">
        <v>0.05</v>
      </c>
      <c r="R488" s="202">
        <f>Q488*H488</f>
        <v>0.05</v>
      </c>
      <c r="S488" s="202">
        <v>0</v>
      </c>
      <c r="T488" s="203">
        <f>S488*H488</f>
        <v>0</v>
      </c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R488" s="204" t="s">
        <v>270</v>
      </c>
      <c r="AT488" s="204" t="s">
        <v>166</v>
      </c>
      <c r="AU488" s="204" t="s">
        <v>90</v>
      </c>
      <c r="AY488" s="19" t="s">
        <v>164</v>
      </c>
      <c r="BE488" s="205">
        <f>IF(N488="základní",J488,0)</f>
        <v>0</v>
      </c>
      <c r="BF488" s="205">
        <f>IF(N488="snížená",J488,0)</f>
        <v>0</v>
      </c>
      <c r="BG488" s="205">
        <f>IF(N488="zákl. přenesená",J488,0)</f>
        <v>0</v>
      </c>
      <c r="BH488" s="205">
        <f>IF(N488="sníž. přenesená",J488,0)</f>
        <v>0</v>
      </c>
      <c r="BI488" s="205">
        <f>IF(N488="nulová",J488,0)</f>
        <v>0</v>
      </c>
      <c r="BJ488" s="19" t="s">
        <v>88</v>
      </c>
      <c r="BK488" s="205">
        <f>ROUND(I488*H488,2)</f>
        <v>0</v>
      </c>
      <c r="BL488" s="19" t="s">
        <v>270</v>
      </c>
      <c r="BM488" s="204" t="s">
        <v>1192</v>
      </c>
    </row>
    <row r="489" spans="1:65" s="2" customFormat="1" ht="19.2">
      <c r="A489" s="36"/>
      <c r="B489" s="37"/>
      <c r="C489" s="38"/>
      <c r="D489" s="208" t="s">
        <v>195</v>
      </c>
      <c r="E489" s="38"/>
      <c r="F489" s="228" t="s">
        <v>1184</v>
      </c>
      <c r="G489" s="38"/>
      <c r="H489" s="38"/>
      <c r="I489" s="229"/>
      <c r="J489" s="38"/>
      <c r="K489" s="38"/>
      <c r="L489" s="41"/>
      <c r="M489" s="230"/>
      <c r="N489" s="231"/>
      <c r="O489" s="73"/>
      <c r="P489" s="73"/>
      <c r="Q489" s="73"/>
      <c r="R489" s="73"/>
      <c r="S489" s="73"/>
      <c r="T489" s="74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T489" s="19" t="s">
        <v>195</v>
      </c>
      <c r="AU489" s="19" t="s">
        <v>90</v>
      </c>
    </row>
    <row r="490" spans="1:65" s="2" customFormat="1" ht="40.200000000000003" customHeight="1">
      <c r="A490" s="36"/>
      <c r="B490" s="37"/>
      <c r="C490" s="193" t="s">
        <v>1193</v>
      </c>
      <c r="D490" s="193" t="s">
        <v>166</v>
      </c>
      <c r="E490" s="194" t="s">
        <v>1194</v>
      </c>
      <c r="F490" s="195" t="s">
        <v>1195</v>
      </c>
      <c r="G490" s="196" t="s">
        <v>335</v>
      </c>
      <c r="H490" s="197">
        <v>54.076999999999998</v>
      </c>
      <c r="I490" s="198"/>
      <c r="J490" s="199">
        <f>ROUND(I490*H490,2)</f>
        <v>0</v>
      </c>
      <c r="K490" s="195" t="s">
        <v>1</v>
      </c>
      <c r="L490" s="41"/>
      <c r="M490" s="200" t="s">
        <v>1</v>
      </c>
      <c r="N490" s="201" t="s">
        <v>45</v>
      </c>
      <c r="O490" s="73"/>
      <c r="P490" s="202">
        <f>O490*H490</f>
        <v>0</v>
      </c>
      <c r="Q490" s="202">
        <v>1.2E-2</v>
      </c>
      <c r="R490" s="202">
        <f>Q490*H490</f>
        <v>0.64892399999999995</v>
      </c>
      <c r="S490" s="202">
        <v>0</v>
      </c>
      <c r="T490" s="203">
        <f>S490*H490</f>
        <v>0</v>
      </c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R490" s="204" t="s">
        <v>270</v>
      </c>
      <c r="AT490" s="204" t="s">
        <v>166</v>
      </c>
      <c r="AU490" s="204" t="s">
        <v>90</v>
      </c>
      <c r="AY490" s="19" t="s">
        <v>164</v>
      </c>
      <c r="BE490" s="205">
        <f>IF(N490="základní",J490,0)</f>
        <v>0</v>
      </c>
      <c r="BF490" s="205">
        <f>IF(N490="snížená",J490,0)</f>
        <v>0</v>
      </c>
      <c r="BG490" s="205">
        <f>IF(N490="zákl. přenesená",J490,0)</f>
        <v>0</v>
      </c>
      <c r="BH490" s="205">
        <f>IF(N490="sníž. přenesená",J490,0)</f>
        <v>0</v>
      </c>
      <c r="BI490" s="205">
        <f>IF(N490="nulová",J490,0)</f>
        <v>0</v>
      </c>
      <c r="BJ490" s="19" t="s">
        <v>88</v>
      </c>
      <c r="BK490" s="205">
        <f>ROUND(I490*H490,2)</f>
        <v>0</v>
      </c>
      <c r="BL490" s="19" t="s">
        <v>270</v>
      </c>
      <c r="BM490" s="204" t="s">
        <v>1196</v>
      </c>
    </row>
    <row r="491" spans="1:65" s="2" customFormat="1" ht="19.2">
      <c r="A491" s="36"/>
      <c r="B491" s="37"/>
      <c r="C491" s="38"/>
      <c r="D491" s="208" t="s">
        <v>195</v>
      </c>
      <c r="E491" s="38"/>
      <c r="F491" s="228" t="s">
        <v>1184</v>
      </c>
      <c r="G491" s="38"/>
      <c r="H491" s="38"/>
      <c r="I491" s="229"/>
      <c r="J491" s="38"/>
      <c r="K491" s="38"/>
      <c r="L491" s="41"/>
      <c r="M491" s="230"/>
      <c r="N491" s="231"/>
      <c r="O491" s="73"/>
      <c r="P491" s="73"/>
      <c r="Q491" s="73"/>
      <c r="R491" s="73"/>
      <c r="S491" s="73"/>
      <c r="T491" s="74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T491" s="19" t="s">
        <v>195</v>
      </c>
      <c r="AU491" s="19" t="s">
        <v>90</v>
      </c>
    </row>
    <row r="492" spans="1:65" s="2" customFormat="1" ht="34.799999999999997" customHeight="1">
      <c r="A492" s="36"/>
      <c r="B492" s="37"/>
      <c r="C492" s="193" t="s">
        <v>1197</v>
      </c>
      <c r="D492" s="193" t="s">
        <v>166</v>
      </c>
      <c r="E492" s="194" t="s">
        <v>1198</v>
      </c>
      <c r="F492" s="195" t="s">
        <v>1199</v>
      </c>
      <c r="G492" s="196" t="s">
        <v>325</v>
      </c>
      <c r="H492" s="197">
        <v>38</v>
      </c>
      <c r="I492" s="198"/>
      <c r="J492" s="199">
        <f>ROUND(I492*H492,2)</f>
        <v>0</v>
      </c>
      <c r="K492" s="195" t="s">
        <v>170</v>
      </c>
      <c r="L492" s="41"/>
      <c r="M492" s="200" t="s">
        <v>1</v>
      </c>
      <c r="N492" s="201" t="s">
        <v>45</v>
      </c>
      <c r="O492" s="73"/>
      <c r="P492" s="202">
        <f>O492*H492</f>
        <v>0</v>
      </c>
      <c r="Q492" s="202">
        <v>0</v>
      </c>
      <c r="R492" s="202">
        <f>Q492*H492</f>
        <v>0</v>
      </c>
      <c r="S492" s="202">
        <v>0</v>
      </c>
      <c r="T492" s="203">
        <f>S492*H492</f>
        <v>0</v>
      </c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R492" s="204" t="s">
        <v>270</v>
      </c>
      <c r="AT492" s="204" t="s">
        <v>166</v>
      </c>
      <c r="AU492" s="204" t="s">
        <v>90</v>
      </c>
      <c r="AY492" s="19" t="s">
        <v>164</v>
      </c>
      <c r="BE492" s="205">
        <f>IF(N492="základní",J492,0)</f>
        <v>0</v>
      </c>
      <c r="BF492" s="205">
        <f>IF(N492="snížená",J492,0)</f>
        <v>0</v>
      </c>
      <c r="BG492" s="205">
        <f>IF(N492="zákl. přenesená",J492,0)</f>
        <v>0</v>
      </c>
      <c r="BH492" s="205">
        <f>IF(N492="sníž. přenesená",J492,0)</f>
        <v>0</v>
      </c>
      <c r="BI492" s="205">
        <f>IF(N492="nulová",J492,0)</f>
        <v>0</v>
      </c>
      <c r="BJ492" s="19" t="s">
        <v>88</v>
      </c>
      <c r="BK492" s="205">
        <f>ROUND(I492*H492,2)</f>
        <v>0</v>
      </c>
      <c r="BL492" s="19" t="s">
        <v>270</v>
      </c>
      <c r="BM492" s="204" t="s">
        <v>1200</v>
      </c>
    </row>
    <row r="493" spans="1:65" s="13" customFormat="1" ht="10.199999999999999">
      <c r="B493" s="206"/>
      <c r="C493" s="207"/>
      <c r="D493" s="208" t="s">
        <v>177</v>
      </c>
      <c r="E493" s="209" t="s">
        <v>1</v>
      </c>
      <c r="F493" s="210" t="s">
        <v>1201</v>
      </c>
      <c r="G493" s="207"/>
      <c r="H493" s="211">
        <v>38</v>
      </c>
      <c r="I493" s="212"/>
      <c r="J493" s="207"/>
      <c r="K493" s="207"/>
      <c r="L493" s="213"/>
      <c r="M493" s="214"/>
      <c r="N493" s="215"/>
      <c r="O493" s="215"/>
      <c r="P493" s="215"/>
      <c r="Q493" s="215"/>
      <c r="R493" s="215"/>
      <c r="S493" s="215"/>
      <c r="T493" s="216"/>
      <c r="AT493" s="217" t="s">
        <v>177</v>
      </c>
      <c r="AU493" s="217" t="s">
        <v>90</v>
      </c>
      <c r="AV493" s="13" t="s">
        <v>90</v>
      </c>
      <c r="AW493" s="13" t="s">
        <v>36</v>
      </c>
      <c r="AX493" s="13" t="s">
        <v>88</v>
      </c>
      <c r="AY493" s="217" t="s">
        <v>164</v>
      </c>
    </row>
    <row r="494" spans="1:65" s="2" customFormat="1" ht="22.2" customHeight="1">
      <c r="A494" s="36"/>
      <c r="B494" s="37"/>
      <c r="C494" s="193" t="s">
        <v>1202</v>
      </c>
      <c r="D494" s="193" t="s">
        <v>166</v>
      </c>
      <c r="E494" s="194" t="s">
        <v>1203</v>
      </c>
      <c r="F494" s="195" t="s">
        <v>1204</v>
      </c>
      <c r="G494" s="196" t="s">
        <v>1205</v>
      </c>
      <c r="H494" s="280"/>
      <c r="I494" s="198"/>
      <c r="J494" s="199">
        <f>ROUND(I494*H494,2)</f>
        <v>0</v>
      </c>
      <c r="K494" s="195" t="s">
        <v>170</v>
      </c>
      <c r="L494" s="41"/>
      <c r="M494" s="200" t="s">
        <v>1</v>
      </c>
      <c r="N494" s="201" t="s">
        <v>45</v>
      </c>
      <c r="O494" s="73"/>
      <c r="P494" s="202">
        <f>O494*H494</f>
        <v>0</v>
      </c>
      <c r="Q494" s="202">
        <v>0</v>
      </c>
      <c r="R494" s="202">
        <f>Q494*H494</f>
        <v>0</v>
      </c>
      <c r="S494" s="202">
        <v>0</v>
      </c>
      <c r="T494" s="203">
        <f>S494*H494</f>
        <v>0</v>
      </c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R494" s="204" t="s">
        <v>270</v>
      </c>
      <c r="AT494" s="204" t="s">
        <v>166</v>
      </c>
      <c r="AU494" s="204" t="s">
        <v>90</v>
      </c>
      <c r="AY494" s="19" t="s">
        <v>164</v>
      </c>
      <c r="BE494" s="205">
        <f>IF(N494="základní",J494,0)</f>
        <v>0</v>
      </c>
      <c r="BF494" s="205">
        <f>IF(N494="snížená",J494,0)</f>
        <v>0</v>
      </c>
      <c r="BG494" s="205">
        <f>IF(N494="zákl. přenesená",J494,0)</f>
        <v>0</v>
      </c>
      <c r="BH494" s="205">
        <f>IF(N494="sníž. přenesená",J494,0)</f>
        <v>0</v>
      </c>
      <c r="BI494" s="205">
        <f>IF(N494="nulová",J494,0)</f>
        <v>0</v>
      </c>
      <c r="BJ494" s="19" t="s">
        <v>88</v>
      </c>
      <c r="BK494" s="205">
        <f>ROUND(I494*H494,2)</f>
        <v>0</v>
      </c>
      <c r="BL494" s="19" t="s">
        <v>270</v>
      </c>
      <c r="BM494" s="204" t="s">
        <v>1206</v>
      </c>
    </row>
    <row r="495" spans="1:65" s="12" customFormat="1" ht="22.8" customHeight="1">
      <c r="B495" s="177"/>
      <c r="C495" s="178"/>
      <c r="D495" s="179" t="s">
        <v>79</v>
      </c>
      <c r="E495" s="191" t="s">
        <v>1207</v>
      </c>
      <c r="F495" s="191" t="s">
        <v>1208</v>
      </c>
      <c r="G495" s="178"/>
      <c r="H495" s="178"/>
      <c r="I495" s="181"/>
      <c r="J495" s="192">
        <f>BK495</f>
        <v>0</v>
      </c>
      <c r="K495" s="178"/>
      <c r="L495" s="183"/>
      <c r="M495" s="184"/>
      <c r="N495" s="185"/>
      <c r="O495" s="185"/>
      <c r="P495" s="186">
        <f>SUM(P496:P498)</f>
        <v>0</v>
      </c>
      <c r="Q495" s="185"/>
      <c r="R495" s="186">
        <f>SUM(R496:R498)</f>
        <v>0</v>
      </c>
      <c r="S495" s="185"/>
      <c r="T495" s="187">
        <f>SUM(T496:T498)</f>
        <v>0</v>
      </c>
      <c r="AR495" s="188" t="s">
        <v>90</v>
      </c>
      <c r="AT495" s="189" t="s">
        <v>79</v>
      </c>
      <c r="AU495" s="189" t="s">
        <v>88</v>
      </c>
      <c r="AY495" s="188" t="s">
        <v>164</v>
      </c>
      <c r="BK495" s="190">
        <f>SUM(BK496:BK498)</f>
        <v>0</v>
      </c>
    </row>
    <row r="496" spans="1:65" s="2" customFormat="1" ht="30" customHeight="1">
      <c r="A496" s="36"/>
      <c r="B496" s="37"/>
      <c r="C496" s="193" t="s">
        <v>1209</v>
      </c>
      <c r="D496" s="193" t="s">
        <v>166</v>
      </c>
      <c r="E496" s="194" t="s">
        <v>1210</v>
      </c>
      <c r="F496" s="195" t="s">
        <v>1211</v>
      </c>
      <c r="G496" s="196" t="s">
        <v>325</v>
      </c>
      <c r="H496" s="197">
        <v>1</v>
      </c>
      <c r="I496" s="198"/>
      <c r="J496" s="199">
        <f>ROUND(I496*H496,2)</f>
        <v>0</v>
      </c>
      <c r="K496" s="195" t="s">
        <v>1</v>
      </c>
      <c r="L496" s="41"/>
      <c r="M496" s="200" t="s">
        <v>1</v>
      </c>
      <c r="N496" s="201" t="s">
        <v>45</v>
      </c>
      <c r="O496" s="73"/>
      <c r="P496" s="202">
        <f>O496*H496</f>
        <v>0</v>
      </c>
      <c r="Q496" s="202">
        <v>0</v>
      </c>
      <c r="R496" s="202">
        <f>Q496*H496</f>
        <v>0</v>
      </c>
      <c r="S496" s="202">
        <v>0</v>
      </c>
      <c r="T496" s="203">
        <f>S496*H496</f>
        <v>0</v>
      </c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R496" s="204" t="s">
        <v>270</v>
      </c>
      <c r="AT496" s="204" t="s">
        <v>166</v>
      </c>
      <c r="AU496" s="204" t="s">
        <v>90</v>
      </c>
      <c r="AY496" s="19" t="s">
        <v>164</v>
      </c>
      <c r="BE496" s="205">
        <f>IF(N496="základní",J496,0)</f>
        <v>0</v>
      </c>
      <c r="BF496" s="205">
        <f>IF(N496="snížená",J496,0)</f>
        <v>0</v>
      </c>
      <c r="BG496" s="205">
        <f>IF(N496="zákl. přenesená",J496,0)</f>
        <v>0</v>
      </c>
      <c r="BH496" s="205">
        <f>IF(N496="sníž. přenesená",J496,0)</f>
        <v>0</v>
      </c>
      <c r="BI496" s="205">
        <f>IF(N496="nulová",J496,0)</f>
        <v>0</v>
      </c>
      <c r="BJ496" s="19" t="s">
        <v>88</v>
      </c>
      <c r="BK496" s="205">
        <f>ROUND(I496*H496,2)</f>
        <v>0</v>
      </c>
      <c r="BL496" s="19" t="s">
        <v>270</v>
      </c>
      <c r="BM496" s="204" t="s">
        <v>1212</v>
      </c>
    </row>
    <row r="497" spans="1:65" s="2" customFormat="1" ht="19.2">
      <c r="A497" s="36"/>
      <c r="B497" s="37"/>
      <c r="C497" s="38"/>
      <c r="D497" s="208" t="s">
        <v>195</v>
      </c>
      <c r="E497" s="38"/>
      <c r="F497" s="228" t="s">
        <v>1213</v>
      </c>
      <c r="G497" s="38"/>
      <c r="H497" s="38"/>
      <c r="I497" s="229"/>
      <c r="J497" s="38"/>
      <c r="K497" s="38"/>
      <c r="L497" s="41"/>
      <c r="M497" s="230"/>
      <c r="N497" s="231"/>
      <c r="O497" s="73"/>
      <c r="P497" s="73"/>
      <c r="Q497" s="73"/>
      <c r="R497" s="73"/>
      <c r="S497" s="73"/>
      <c r="T497" s="74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T497" s="19" t="s">
        <v>195</v>
      </c>
      <c r="AU497" s="19" t="s">
        <v>90</v>
      </c>
    </row>
    <row r="498" spans="1:65" s="2" customFormat="1" ht="22.2" customHeight="1">
      <c r="A498" s="36"/>
      <c r="B498" s="37"/>
      <c r="C498" s="193" t="s">
        <v>1214</v>
      </c>
      <c r="D498" s="193" t="s">
        <v>166</v>
      </c>
      <c r="E498" s="194" t="s">
        <v>1215</v>
      </c>
      <c r="F498" s="195" t="s">
        <v>1216</v>
      </c>
      <c r="G498" s="196" t="s">
        <v>1205</v>
      </c>
      <c r="H498" s="280"/>
      <c r="I498" s="198"/>
      <c r="J498" s="199">
        <f>ROUND(I498*H498,2)</f>
        <v>0</v>
      </c>
      <c r="K498" s="195" t="s">
        <v>170</v>
      </c>
      <c r="L498" s="41"/>
      <c r="M498" s="200" t="s">
        <v>1</v>
      </c>
      <c r="N498" s="201" t="s">
        <v>45</v>
      </c>
      <c r="O498" s="73"/>
      <c r="P498" s="202">
        <f>O498*H498</f>
        <v>0</v>
      </c>
      <c r="Q498" s="202">
        <v>0</v>
      </c>
      <c r="R498" s="202">
        <f>Q498*H498</f>
        <v>0</v>
      </c>
      <c r="S498" s="202">
        <v>0</v>
      </c>
      <c r="T498" s="203">
        <f>S498*H498</f>
        <v>0</v>
      </c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R498" s="204" t="s">
        <v>270</v>
      </c>
      <c r="AT498" s="204" t="s">
        <v>166</v>
      </c>
      <c r="AU498" s="204" t="s">
        <v>90</v>
      </c>
      <c r="AY498" s="19" t="s">
        <v>164</v>
      </c>
      <c r="BE498" s="205">
        <f>IF(N498="základní",J498,0)</f>
        <v>0</v>
      </c>
      <c r="BF498" s="205">
        <f>IF(N498="snížená",J498,0)</f>
        <v>0</v>
      </c>
      <c r="BG498" s="205">
        <f>IF(N498="zákl. přenesená",J498,0)</f>
        <v>0</v>
      </c>
      <c r="BH498" s="205">
        <f>IF(N498="sníž. přenesená",J498,0)</f>
        <v>0</v>
      </c>
      <c r="BI498" s="205">
        <f>IF(N498="nulová",J498,0)</f>
        <v>0</v>
      </c>
      <c r="BJ498" s="19" t="s">
        <v>88</v>
      </c>
      <c r="BK498" s="205">
        <f>ROUND(I498*H498,2)</f>
        <v>0</v>
      </c>
      <c r="BL498" s="19" t="s">
        <v>270</v>
      </c>
      <c r="BM498" s="204" t="s">
        <v>1217</v>
      </c>
    </row>
    <row r="499" spans="1:65" s="12" customFormat="1" ht="22.8" customHeight="1">
      <c r="B499" s="177"/>
      <c r="C499" s="178"/>
      <c r="D499" s="179" t="s">
        <v>79</v>
      </c>
      <c r="E499" s="191" t="s">
        <v>546</v>
      </c>
      <c r="F499" s="191" t="s">
        <v>547</v>
      </c>
      <c r="G499" s="178"/>
      <c r="H499" s="178"/>
      <c r="I499" s="181"/>
      <c r="J499" s="192">
        <f>BK499</f>
        <v>0</v>
      </c>
      <c r="K499" s="178"/>
      <c r="L499" s="183"/>
      <c r="M499" s="184"/>
      <c r="N499" s="185"/>
      <c r="O499" s="185"/>
      <c r="P499" s="186">
        <f>SUM(P500:P548)</f>
        <v>0</v>
      </c>
      <c r="Q499" s="185"/>
      <c r="R499" s="186">
        <f>SUM(R500:R548)</f>
        <v>0</v>
      </c>
      <c r="S499" s="185"/>
      <c r="T499" s="187">
        <f>SUM(T500:T548)</f>
        <v>0</v>
      </c>
      <c r="AR499" s="188" t="s">
        <v>90</v>
      </c>
      <c r="AT499" s="189" t="s">
        <v>79</v>
      </c>
      <c r="AU499" s="189" t="s">
        <v>88</v>
      </c>
      <c r="AY499" s="188" t="s">
        <v>164</v>
      </c>
      <c r="BK499" s="190">
        <f>SUM(BK500:BK548)</f>
        <v>0</v>
      </c>
    </row>
    <row r="500" spans="1:65" s="2" customFormat="1" ht="34.799999999999997" customHeight="1">
      <c r="A500" s="36"/>
      <c r="B500" s="37"/>
      <c r="C500" s="193" t="s">
        <v>1218</v>
      </c>
      <c r="D500" s="193" t="s">
        <v>166</v>
      </c>
      <c r="E500" s="194" t="s">
        <v>1219</v>
      </c>
      <c r="F500" s="195" t="s">
        <v>1220</v>
      </c>
      <c r="G500" s="196" t="s">
        <v>325</v>
      </c>
      <c r="H500" s="197">
        <v>1</v>
      </c>
      <c r="I500" s="198"/>
      <c r="J500" s="199">
        <f>ROUND(I500*H500,2)</f>
        <v>0</v>
      </c>
      <c r="K500" s="195" t="s">
        <v>1</v>
      </c>
      <c r="L500" s="41"/>
      <c r="M500" s="200" t="s">
        <v>1</v>
      </c>
      <c r="N500" s="201" t="s">
        <v>45</v>
      </c>
      <c r="O500" s="73"/>
      <c r="P500" s="202">
        <f>O500*H500</f>
        <v>0</v>
      </c>
      <c r="Q500" s="202">
        <v>0</v>
      </c>
      <c r="R500" s="202">
        <f>Q500*H500</f>
        <v>0</v>
      </c>
      <c r="S500" s="202">
        <v>0</v>
      </c>
      <c r="T500" s="203">
        <f>S500*H500</f>
        <v>0</v>
      </c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R500" s="204" t="s">
        <v>270</v>
      </c>
      <c r="AT500" s="204" t="s">
        <v>166</v>
      </c>
      <c r="AU500" s="204" t="s">
        <v>90</v>
      </c>
      <c r="AY500" s="19" t="s">
        <v>164</v>
      </c>
      <c r="BE500" s="205">
        <f>IF(N500="základní",J500,0)</f>
        <v>0</v>
      </c>
      <c r="BF500" s="205">
        <f>IF(N500="snížená",J500,0)</f>
        <v>0</v>
      </c>
      <c r="BG500" s="205">
        <f>IF(N500="zákl. přenesená",J500,0)</f>
        <v>0</v>
      </c>
      <c r="BH500" s="205">
        <f>IF(N500="sníž. přenesená",J500,0)</f>
        <v>0</v>
      </c>
      <c r="BI500" s="205">
        <f>IF(N500="nulová",J500,0)</f>
        <v>0</v>
      </c>
      <c r="BJ500" s="19" t="s">
        <v>88</v>
      </c>
      <c r="BK500" s="205">
        <f>ROUND(I500*H500,2)</f>
        <v>0</v>
      </c>
      <c r="BL500" s="19" t="s">
        <v>270</v>
      </c>
      <c r="BM500" s="204" t="s">
        <v>1221</v>
      </c>
    </row>
    <row r="501" spans="1:65" s="2" customFormat="1" ht="19.2">
      <c r="A501" s="36"/>
      <c r="B501" s="37"/>
      <c r="C501" s="38"/>
      <c r="D501" s="208" t="s">
        <v>195</v>
      </c>
      <c r="E501" s="38"/>
      <c r="F501" s="228" t="s">
        <v>1213</v>
      </c>
      <c r="G501" s="38"/>
      <c r="H501" s="38"/>
      <c r="I501" s="229"/>
      <c r="J501" s="38"/>
      <c r="K501" s="38"/>
      <c r="L501" s="41"/>
      <c r="M501" s="230"/>
      <c r="N501" s="231"/>
      <c r="O501" s="73"/>
      <c r="P501" s="73"/>
      <c r="Q501" s="73"/>
      <c r="R501" s="73"/>
      <c r="S501" s="73"/>
      <c r="T501" s="74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T501" s="19" t="s">
        <v>195</v>
      </c>
      <c r="AU501" s="19" t="s">
        <v>90</v>
      </c>
    </row>
    <row r="502" spans="1:65" s="2" customFormat="1" ht="40.200000000000003" customHeight="1">
      <c r="A502" s="36"/>
      <c r="B502" s="37"/>
      <c r="C502" s="193" t="s">
        <v>1222</v>
      </c>
      <c r="D502" s="193" t="s">
        <v>166</v>
      </c>
      <c r="E502" s="194" t="s">
        <v>1223</v>
      </c>
      <c r="F502" s="195" t="s">
        <v>1224</v>
      </c>
      <c r="G502" s="196" t="s">
        <v>325</v>
      </c>
      <c r="H502" s="197">
        <v>1</v>
      </c>
      <c r="I502" s="198"/>
      <c r="J502" s="199">
        <f>ROUND(I502*H502,2)</f>
        <v>0</v>
      </c>
      <c r="K502" s="195" t="s">
        <v>1</v>
      </c>
      <c r="L502" s="41"/>
      <c r="M502" s="200" t="s">
        <v>1</v>
      </c>
      <c r="N502" s="201" t="s">
        <v>45</v>
      </c>
      <c r="O502" s="73"/>
      <c r="P502" s="202">
        <f>O502*H502</f>
        <v>0</v>
      </c>
      <c r="Q502" s="202">
        <v>0</v>
      </c>
      <c r="R502" s="202">
        <f>Q502*H502</f>
        <v>0</v>
      </c>
      <c r="S502" s="202">
        <v>0</v>
      </c>
      <c r="T502" s="203">
        <f>S502*H502</f>
        <v>0</v>
      </c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R502" s="204" t="s">
        <v>270</v>
      </c>
      <c r="AT502" s="204" t="s">
        <v>166</v>
      </c>
      <c r="AU502" s="204" t="s">
        <v>90</v>
      </c>
      <c r="AY502" s="19" t="s">
        <v>164</v>
      </c>
      <c r="BE502" s="205">
        <f>IF(N502="základní",J502,0)</f>
        <v>0</v>
      </c>
      <c r="BF502" s="205">
        <f>IF(N502="snížená",J502,0)</f>
        <v>0</v>
      </c>
      <c r="BG502" s="205">
        <f>IF(N502="zákl. přenesená",J502,0)</f>
        <v>0</v>
      </c>
      <c r="BH502" s="205">
        <f>IF(N502="sníž. přenesená",J502,0)</f>
        <v>0</v>
      </c>
      <c r="BI502" s="205">
        <f>IF(N502="nulová",J502,0)</f>
        <v>0</v>
      </c>
      <c r="BJ502" s="19" t="s">
        <v>88</v>
      </c>
      <c r="BK502" s="205">
        <f>ROUND(I502*H502,2)</f>
        <v>0</v>
      </c>
      <c r="BL502" s="19" t="s">
        <v>270</v>
      </c>
      <c r="BM502" s="204" t="s">
        <v>1225</v>
      </c>
    </row>
    <row r="503" spans="1:65" s="2" customFormat="1" ht="19.2">
      <c r="A503" s="36"/>
      <c r="B503" s="37"/>
      <c r="C503" s="38"/>
      <c r="D503" s="208" t="s">
        <v>195</v>
      </c>
      <c r="E503" s="38"/>
      <c r="F503" s="228" t="s">
        <v>1213</v>
      </c>
      <c r="G503" s="38"/>
      <c r="H503" s="38"/>
      <c r="I503" s="229"/>
      <c r="J503" s="38"/>
      <c r="K503" s="38"/>
      <c r="L503" s="41"/>
      <c r="M503" s="230"/>
      <c r="N503" s="231"/>
      <c r="O503" s="73"/>
      <c r="P503" s="73"/>
      <c r="Q503" s="73"/>
      <c r="R503" s="73"/>
      <c r="S503" s="73"/>
      <c r="T503" s="74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T503" s="19" t="s">
        <v>195</v>
      </c>
      <c r="AU503" s="19" t="s">
        <v>90</v>
      </c>
    </row>
    <row r="504" spans="1:65" s="2" customFormat="1" ht="40.200000000000003" customHeight="1">
      <c r="A504" s="36"/>
      <c r="B504" s="37"/>
      <c r="C504" s="193" t="s">
        <v>1226</v>
      </c>
      <c r="D504" s="193" t="s">
        <v>166</v>
      </c>
      <c r="E504" s="194" t="s">
        <v>1227</v>
      </c>
      <c r="F504" s="195" t="s">
        <v>1228</v>
      </c>
      <c r="G504" s="196" t="s">
        <v>325</v>
      </c>
      <c r="H504" s="197">
        <v>1</v>
      </c>
      <c r="I504" s="198"/>
      <c r="J504" s="199">
        <f>ROUND(I504*H504,2)</f>
        <v>0</v>
      </c>
      <c r="K504" s="195" t="s">
        <v>1</v>
      </c>
      <c r="L504" s="41"/>
      <c r="M504" s="200" t="s">
        <v>1</v>
      </c>
      <c r="N504" s="201" t="s">
        <v>45</v>
      </c>
      <c r="O504" s="73"/>
      <c r="P504" s="202">
        <f>O504*H504</f>
        <v>0</v>
      </c>
      <c r="Q504" s="202">
        <v>0</v>
      </c>
      <c r="R504" s="202">
        <f>Q504*H504</f>
        <v>0</v>
      </c>
      <c r="S504" s="202">
        <v>0</v>
      </c>
      <c r="T504" s="203">
        <f>S504*H504</f>
        <v>0</v>
      </c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R504" s="204" t="s">
        <v>270</v>
      </c>
      <c r="AT504" s="204" t="s">
        <v>166</v>
      </c>
      <c r="AU504" s="204" t="s">
        <v>90</v>
      </c>
      <c r="AY504" s="19" t="s">
        <v>164</v>
      </c>
      <c r="BE504" s="205">
        <f>IF(N504="základní",J504,0)</f>
        <v>0</v>
      </c>
      <c r="BF504" s="205">
        <f>IF(N504="snížená",J504,0)</f>
        <v>0</v>
      </c>
      <c r="BG504" s="205">
        <f>IF(N504="zákl. přenesená",J504,0)</f>
        <v>0</v>
      </c>
      <c r="BH504" s="205">
        <f>IF(N504="sníž. přenesená",J504,0)</f>
        <v>0</v>
      </c>
      <c r="BI504" s="205">
        <f>IF(N504="nulová",J504,0)</f>
        <v>0</v>
      </c>
      <c r="BJ504" s="19" t="s">
        <v>88</v>
      </c>
      <c r="BK504" s="205">
        <f>ROUND(I504*H504,2)</f>
        <v>0</v>
      </c>
      <c r="BL504" s="19" t="s">
        <v>270</v>
      </c>
      <c r="BM504" s="204" t="s">
        <v>1229</v>
      </c>
    </row>
    <row r="505" spans="1:65" s="2" customFormat="1" ht="19.2">
      <c r="A505" s="36"/>
      <c r="B505" s="37"/>
      <c r="C505" s="38"/>
      <c r="D505" s="208" t="s">
        <v>195</v>
      </c>
      <c r="E505" s="38"/>
      <c r="F505" s="228" t="s">
        <v>1213</v>
      </c>
      <c r="G505" s="38"/>
      <c r="H505" s="38"/>
      <c r="I505" s="229"/>
      <c r="J505" s="38"/>
      <c r="K505" s="38"/>
      <c r="L505" s="41"/>
      <c r="M505" s="230"/>
      <c r="N505" s="231"/>
      <c r="O505" s="73"/>
      <c r="P505" s="73"/>
      <c r="Q505" s="73"/>
      <c r="R505" s="73"/>
      <c r="S505" s="73"/>
      <c r="T505" s="74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T505" s="19" t="s">
        <v>195</v>
      </c>
      <c r="AU505" s="19" t="s">
        <v>90</v>
      </c>
    </row>
    <row r="506" spans="1:65" s="2" customFormat="1" ht="22.2" customHeight="1">
      <c r="A506" s="36"/>
      <c r="B506" s="37"/>
      <c r="C506" s="193" t="s">
        <v>1230</v>
      </c>
      <c r="D506" s="193" t="s">
        <v>166</v>
      </c>
      <c r="E506" s="194" t="s">
        <v>1231</v>
      </c>
      <c r="F506" s="195" t="s">
        <v>1232</v>
      </c>
      <c r="G506" s="196" t="s">
        <v>325</v>
      </c>
      <c r="H506" s="197">
        <v>1</v>
      </c>
      <c r="I506" s="198"/>
      <c r="J506" s="199">
        <f>ROUND(I506*H506,2)</f>
        <v>0</v>
      </c>
      <c r="K506" s="195" t="s">
        <v>1</v>
      </c>
      <c r="L506" s="41"/>
      <c r="M506" s="200" t="s">
        <v>1</v>
      </c>
      <c r="N506" s="201" t="s">
        <v>45</v>
      </c>
      <c r="O506" s="73"/>
      <c r="P506" s="202">
        <f>O506*H506</f>
        <v>0</v>
      </c>
      <c r="Q506" s="202">
        <v>0</v>
      </c>
      <c r="R506" s="202">
        <f>Q506*H506</f>
        <v>0</v>
      </c>
      <c r="S506" s="202">
        <v>0</v>
      </c>
      <c r="T506" s="203">
        <f>S506*H506</f>
        <v>0</v>
      </c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R506" s="204" t="s">
        <v>270</v>
      </c>
      <c r="AT506" s="204" t="s">
        <v>166</v>
      </c>
      <c r="AU506" s="204" t="s">
        <v>90</v>
      </c>
      <c r="AY506" s="19" t="s">
        <v>164</v>
      </c>
      <c r="BE506" s="205">
        <f>IF(N506="základní",J506,0)</f>
        <v>0</v>
      </c>
      <c r="BF506" s="205">
        <f>IF(N506="snížená",J506,0)</f>
        <v>0</v>
      </c>
      <c r="BG506" s="205">
        <f>IF(N506="zákl. přenesená",J506,0)</f>
        <v>0</v>
      </c>
      <c r="BH506" s="205">
        <f>IF(N506="sníž. přenesená",J506,0)</f>
        <v>0</v>
      </c>
      <c r="BI506" s="205">
        <f>IF(N506="nulová",J506,0)</f>
        <v>0</v>
      </c>
      <c r="BJ506" s="19" t="s">
        <v>88</v>
      </c>
      <c r="BK506" s="205">
        <f>ROUND(I506*H506,2)</f>
        <v>0</v>
      </c>
      <c r="BL506" s="19" t="s">
        <v>270</v>
      </c>
      <c r="BM506" s="204" t="s">
        <v>1233</v>
      </c>
    </row>
    <row r="507" spans="1:65" s="2" customFormat="1" ht="19.2">
      <c r="A507" s="36"/>
      <c r="B507" s="37"/>
      <c r="C507" s="38"/>
      <c r="D507" s="208" t="s">
        <v>195</v>
      </c>
      <c r="E507" s="38"/>
      <c r="F507" s="228" t="s">
        <v>1213</v>
      </c>
      <c r="G507" s="38"/>
      <c r="H507" s="38"/>
      <c r="I507" s="229"/>
      <c r="J507" s="38"/>
      <c r="K507" s="38"/>
      <c r="L507" s="41"/>
      <c r="M507" s="230"/>
      <c r="N507" s="231"/>
      <c r="O507" s="73"/>
      <c r="P507" s="73"/>
      <c r="Q507" s="73"/>
      <c r="R507" s="73"/>
      <c r="S507" s="73"/>
      <c r="T507" s="74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T507" s="19" t="s">
        <v>195</v>
      </c>
      <c r="AU507" s="19" t="s">
        <v>90</v>
      </c>
    </row>
    <row r="508" spans="1:65" s="2" customFormat="1" ht="22.2" customHeight="1">
      <c r="A508" s="36"/>
      <c r="B508" s="37"/>
      <c r="C508" s="193" t="s">
        <v>1234</v>
      </c>
      <c r="D508" s="193" t="s">
        <v>166</v>
      </c>
      <c r="E508" s="194" t="s">
        <v>1235</v>
      </c>
      <c r="F508" s="195" t="s">
        <v>1236</v>
      </c>
      <c r="G508" s="196" t="s">
        <v>325</v>
      </c>
      <c r="H508" s="197">
        <v>1</v>
      </c>
      <c r="I508" s="198"/>
      <c r="J508" s="199">
        <f>ROUND(I508*H508,2)</f>
        <v>0</v>
      </c>
      <c r="K508" s="195" t="s">
        <v>1</v>
      </c>
      <c r="L508" s="41"/>
      <c r="M508" s="200" t="s">
        <v>1</v>
      </c>
      <c r="N508" s="201" t="s">
        <v>45</v>
      </c>
      <c r="O508" s="73"/>
      <c r="P508" s="202">
        <f>O508*H508</f>
        <v>0</v>
      </c>
      <c r="Q508" s="202">
        <v>0</v>
      </c>
      <c r="R508" s="202">
        <f>Q508*H508</f>
        <v>0</v>
      </c>
      <c r="S508" s="202">
        <v>0</v>
      </c>
      <c r="T508" s="203">
        <f>S508*H508</f>
        <v>0</v>
      </c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R508" s="204" t="s">
        <v>270</v>
      </c>
      <c r="AT508" s="204" t="s">
        <v>166</v>
      </c>
      <c r="AU508" s="204" t="s">
        <v>90</v>
      </c>
      <c r="AY508" s="19" t="s">
        <v>164</v>
      </c>
      <c r="BE508" s="205">
        <f>IF(N508="základní",J508,0)</f>
        <v>0</v>
      </c>
      <c r="BF508" s="205">
        <f>IF(N508="snížená",J508,0)</f>
        <v>0</v>
      </c>
      <c r="BG508" s="205">
        <f>IF(N508="zákl. přenesená",J508,0)</f>
        <v>0</v>
      </c>
      <c r="BH508" s="205">
        <f>IF(N508="sníž. přenesená",J508,0)</f>
        <v>0</v>
      </c>
      <c r="BI508" s="205">
        <f>IF(N508="nulová",J508,0)</f>
        <v>0</v>
      </c>
      <c r="BJ508" s="19" t="s">
        <v>88</v>
      </c>
      <c r="BK508" s="205">
        <f>ROUND(I508*H508,2)</f>
        <v>0</v>
      </c>
      <c r="BL508" s="19" t="s">
        <v>270</v>
      </c>
      <c r="BM508" s="204" t="s">
        <v>1237</v>
      </c>
    </row>
    <row r="509" spans="1:65" s="2" customFormat="1" ht="19.2">
      <c r="A509" s="36"/>
      <c r="B509" s="37"/>
      <c r="C509" s="38"/>
      <c r="D509" s="208" t="s">
        <v>195</v>
      </c>
      <c r="E509" s="38"/>
      <c r="F509" s="228" t="s">
        <v>1213</v>
      </c>
      <c r="G509" s="38"/>
      <c r="H509" s="38"/>
      <c r="I509" s="229"/>
      <c r="J509" s="38"/>
      <c r="K509" s="38"/>
      <c r="L509" s="41"/>
      <c r="M509" s="230"/>
      <c r="N509" s="231"/>
      <c r="O509" s="73"/>
      <c r="P509" s="73"/>
      <c r="Q509" s="73"/>
      <c r="R509" s="73"/>
      <c r="S509" s="73"/>
      <c r="T509" s="74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T509" s="19" t="s">
        <v>195</v>
      </c>
      <c r="AU509" s="19" t="s">
        <v>90</v>
      </c>
    </row>
    <row r="510" spans="1:65" s="2" customFormat="1" ht="34.799999999999997" customHeight="1">
      <c r="A510" s="36"/>
      <c r="B510" s="37"/>
      <c r="C510" s="193" t="s">
        <v>1238</v>
      </c>
      <c r="D510" s="193" t="s">
        <v>166</v>
      </c>
      <c r="E510" s="194" t="s">
        <v>1239</v>
      </c>
      <c r="F510" s="195" t="s">
        <v>1240</v>
      </c>
      <c r="G510" s="196" t="s">
        <v>325</v>
      </c>
      <c r="H510" s="197">
        <v>1</v>
      </c>
      <c r="I510" s="198"/>
      <c r="J510" s="199">
        <f>ROUND(I510*H510,2)</f>
        <v>0</v>
      </c>
      <c r="K510" s="195" t="s">
        <v>1</v>
      </c>
      <c r="L510" s="41"/>
      <c r="M510" s="200" t="s">
        <v>1</v>
      </c>
      <c r="N510" s="201" t="s">
        <v>45</v>
      </c>
      <c r="O510" s="73"/>
      <c r="P510" s="202">
        <f>O510*H510</f>
        <v>0</v>
      </c>
      <c r="Q510" s="202">
        <v>0</v>
      </c>
      <c r="R510" s="202">
        <f>Q510*H510</f>
        <v>0</v>
      </c>
      <c r="S510" s="202">
        <v>0</v>
      </c>
      <c r="T510" s="203">
        <f>S510*H510</f>
        <v>0</v>
      </c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R510" s="204" t="s">
        <v>270</v>
      </c>
      <c r="AT510" s="204" t="s">
        <v>166</v>
      </c>
      <c r="AU510" s="204" t="s">
        <v>90</v>
      </c>
      <c r="AY510" s="19" t="s">
        <v>164</v>
      </c>
      <c r="BE510" s="205">
        <f>IF(N510="základní",J510,0)</f>
        <v>0</v>
      </c>
      <c r="BF510" s="205">
        <f>IF(N510="snížená",J510,0)</f>
        <v>0</v>
      </c>
      <c r="BG510" s="205">
        <f>IF(N510="zákl. přenesená",J510,0)</f>
        <v>0</v>
      </c>
      <c r="BH510" s="205">
        <f>IF(N510="sníž. přenesená",J510,0)</f>
        <v>0</v>
      </c>
      <c r="BI510" s="205">
        <f>IF(N510="nulová",J510,0)</f>
        <v>0</v>
      </c>
      <c r="BJ510" s="19" t="s">
        <v>88</v>
      </c>
      <c r="BK510" s="205">
        <f>ROUND(I510*H510,2)</f>
        <v>0</v>
      </c>
      <c r="BL510" s="19" t="s">
        <v>270</v>
      </c>
      <c r="BM510" s="204" t="s">
        <v>1241</v>
      </c>
    </row>
    <row r="511" spans="1:65" s="2" customFormat="1" ht="19.2">
      <c r="A511" s="36"/>
      <c r="B511" s="37"/>
      <c r="C511" s="38"/>
      <c r="D511" s="208" t="s">
        <v>195</v>
      </c>
      <c r="E511" s="38"/>
      <c r="F511" s="228" t="s">
        <v>1213</v>
      </c>
      <c r="G511" s="38"/>
      <c r="H511" s="38"/>
      <c r="I511" s="229"/>
      <c r="J511" s="38"/>
      <c r="K511" s="38"/>
      <c r="L511" s="41"/>
      <c r="M511" s="230"/>
      <c r="N511" s="231"/>
      <c r="O511" s="73"/>
      <c r="P511" s="73"/>
      <c r="Q511" s="73"/>
      <c r="R511" s="73"/>
      <c r="S511" s="73"/>
      <c r="T511" s="74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T511" s="19" t="s">
        <v>195</v>
      </c>
      <c r="AU511" s="19" t="s">
        <v>90</v>
      </c>
    </row>
    <row r="512" spans="1:65" s="2" customFormat="1" ht="34.799999999999997" customHeight="1">
      <c r="A512" s="36"/>
      <c r="B512" s="37"/>
      <c r="C512" s="193" t="s">
        <v>1242</v>
      </c>
      <c r="D512" s="193" t="s">
        <v>166</v>
      </c>
      <c r="E512" s="194" t="s">
        <v>1243</v>
      </c>
      <c r="F512" s="195" t="s">
        <v>1244</v>
      </c>
      <c r="G512" s="196" t="s">
        <v>325</v>
      </c>
      <c r="H512" s="197">
        <v>1</v>
      </c>
      <c r="I512" s="198"/>
      <c r="J512" s="199">
        <f>ROUND(I512*H512,2)</f>
        <v>0</v>
      </c>
      <c r="K512" s="195" t="s">
        <v>1</v>
      </c>
      <c r="L512" s="41"/>
      <c r="M512" s="200" t="s">
        <v>1</v>
      </c>
      <c r="N512" s="201" t="s">
        <v>45</v>
      </c>
      <c r="O512" s="73"/>
      <c r="P512" s="202">
        <f>O512*H512</f>
        <v>0</v>
      </c>
      <c r="Q512" s="202">
        <v>0</v>
      </c>
      <c r="R512" s="202">
        <f>Q512*H512</f>
        <v>0</v>
      </c>
      <c r="S512" s="202">
        <v>0</v>
      </c>
      <c r="T512" s="203">
        <f>S512*H512</f>
        <v>0</v>
      </c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R512" s="204" t="s">
        <v>270</v>
      </c>
      <c r="AT512" s="204" t="s">
        <v>166</v>
      </c>
      <c r="AU512" s="204" t="s">
        <v>90</v>
      </c>
      <c r="AY512" s="19" t="s">
        <v>164</v>
      </c>
      <c r="BE512" s="205">
        <f>IF(N512="základní",J512,0)</f>
        <v>0</v>
      </c>
      <c r="BF512" s="205">
        <f>IF(N512="snížená",J512,0)</f>
        <v>0</v>
      </c>
      <c r="BG512" s="205">
        <f>IF(N512="zákl. přenesená",J512,0)</f>
        <v>0</v>
      </c>
      <c r="BH512" s="205">
        <f>IF(N512="sníž. přenesená",J512,0)</f>
        <v>0</v>
      </c>
      <c r="BI512" s="205">
        <f>IF(N512="nulová",J512,0)</f>
        <v>0</v>
      </c>
      <c r="BJ512" s="19" t="s">
        <v>88</v>
      </c>
      <c r="BK512" s="205">
        <f>ROUND(I512*H512,2)</f>
        <v>0</v>
      </c>
      <c r="BL512" s="19" t="s">
        <v>270</v>
      </c>
      <c r="BM512" s="204" t="s">
        <v>1245</v>
      </c>
    </row>
    <row r="513" spans="1:65" s="2" customFormat="1" ht="19.2">
      <c r="A513" s="36"/>
      <c r="B513" s="37"/>
      <c r="C513" s="38"/>
      <c r="D513" s="208" t="s">
        <v>195</v>
      </c>
      <c r="E513" s="38"/>
      <c r="F513" s="228" t="s">
        <v>1213</v>
      </c>
      <c r="G513" s="38"/>
      <c r="H513" s="38"/>
      <c r="I513" s="229"/>
      <c r="J513" s="38"/>
      <c r="K513" s="38"/>
      <c r="L513" s="41"/>
      <c r="M513" s="230"/>
      <c r="N513" s="231"/>
      <c r="O513" s="73"/>
      <c r="P513" s="73"/>
      <c r="Q513" s="73"/>
      <c r="R513" s="73"/>
      <c r="S513" s="73"/>
      <c r="T513" s="74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T513" s="19" t="s">
        <v>195</v>
      </c>
      <c r="AU513" s="19" t="s">
        <v>90</v>
      </c>
    </row>
    <row r="514" spans="1:65" s="2" customFormat="1" ht="34.799999999999997" customHeight="1">
      <c r="A514" s="36"/>
      <c r="B514" s="37"/>
      <c r="C514" s="193" t="s">
        <v>1246</v>
      </c>
      <c r="D514" s="193" t="s">
        <v>166</v>
      </c>
      <c r="E514" s="194" t="s">
        <v>1247</v>
      </c>
      <c r="F514" s="195" t="s">
        <v>1248</v>
      </c>
      <c r="G514" s="196" t="s">
        <v>325</v>
      </c>
      <c r="H514" s="197">
        <v>1</v>
      </c>
      <c r="I514" s="198"/>
      <c r="J514" s="199">
        <f>ROUND(I514*H514,2)</f>
        <v>0</v>
      </c>
      <c r="K514" s="195" t="s">
        <v>1</v>
      </c>
      <c r="L514" s="41"/>
      <c r="M514" s="200" t="s">
        <v>1</v>
      </c>
      <c r="N514" s="201" t="s">
        <v>45</v>
      </c>
      <c r="O514" s="73"/>
      <c r="P514" s="202">
        <f>O514*H514</f>
        <v>0</v>
      </c>
      <c r="Q514" s="202">
        <v>0</v>
      </c>
      <c r="R514" s="202">
        <f>Q514*H514</f>
        <v>0</v>
      </c>
      <c r="S514" s="202">
        <v>0</v>
      </c>
      <c r="T514" s="203">
        <f>S514*H514</f>
        <v>0</v>
      </c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R514" s="204" t="s">
        <v>270</v>
      </c>
      <c r="AT514" s="204" t="s">
        <v>166</v>
      </c>
      <c r="AU514" s="204" t="s">
        <v>90</v>
      </c>
      <c r="AY514" s="19" t="s">
        <v>164</v>
      </c>
      <c r="BE514" s="205">
        <f>IF(N514="základní",J514,0)</f>
        <v>0</v>
      </c>
      <c r="BF514" s="205">
        <f>IF(N514="snížená",J514,0)</f>
        <v>0</v>
      </c>
      <c r="BG514" s="205">
        <f>IF(N514="zákl. přenesená",J514,0)</f>
        <v>0</v>
      </c>
      <c r="BH514" s="205">
        <f>IF(N514="sníž. přenesená",J514,0)</f>
        <v>0</v>
      </c>
      <c r="BI514" s="205">
        <f>IF(N514="nulová",J514,0)</f>
        <v>0</v>
      </c>
      <c r="BJ514" s="19" t="s">
        <v>88</v>
      </c>
      <c r="BK514" s="205">
        <f>ROUND(I514*H514,2)</f>
        <v>0</v>
      </c>
      <c r="BL514" s="19" t="s">
        <v>270</v>
      </c>
      <c r="BM514" s="204" t="s">
        <v>1249</v>
      </c>
    </row>
    <row r="515" spans="1:65" s="2" customFormat="1" ht="19.2">
      <c r="A515" s="36"/>
      <c r="B515" s="37"/>
      <c r="C515" s="38"/>
      <c r="D515" s="208" t="s">
        <v>195</v>
      </c>
      <c r="E515" s="38"/>
      <c r="F515" s="228" t="s">
        <v>1213</v>
      </c>
      <c r="G515" s="38"/>
      <c r="H515" s="38"/>
      <c r="I515" s="229"/>
      <c r="J515" s="38"/>
      <c r="K515" s="38"/>
      <c r="L515" s="41"/>
      <c r="M515" s="230"/>
      <c r="N515" s="231"/>
      <c r="O515" s="73"/>
      <c r="P515" s="73"/>
      <c r="Q515" s="73"/>
      <c r="R515" s="73"/>
      <c r="S515" s="73"/>
      <c r="T515" s="74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T515" s="19" t="s">
        <v>195</v>
      </c>
      <c r="AU515" s="19" t="s">
        <v>90</v>
      </c>
    </row>
    <row r="516" spans="1:65" s="2" customFormat="1" ht="40.200000000000003" customHeight="1">
      <c r="A516" s="36"/>
      <c r="B516" s="37"/>
      <c r="C516" s="193" t="s">
        <v>1250</v>
      </c>
      <c r="D516" s="193" t="s">
        <v>166</v>
      </c>
      <c r="E516" s="194" t="s">
        <v>1251</v>
      </c>
      <c r="F516" s="195" t="s">
        <v>1252</v>
      </c>
      <c r="G516" s="196" t="s">
        <v>325</v>
      </c>
      <c r="H516" s="197">
        <v>1</v>
      </c>
      <c r="I516" s="198"/>
      <c r="J516" s="199">
        <f>ROUND(I516*H516,2)</f>
        <v>0</v>
      </c>
      <c r="K516" s="195" t="s">
        <v>1</v>
      </c>
      <c r="L516" s="41"/>
      <c r="M516" s="200" t="s">
        <v>1</v>
      </c>
      <c r="N516" s="201" t="s">
        <v>45</v>
      </c>
      <c r="O516" s="73"/>
      <c r="P516" s="202">
        <f>O516*H516</f>
        <v>0</v>
      </c>
      <c r="Q516" s="202">
        <v>0</v>
      </c>
      <c r="R516" s="202">
        <f>Q516*H516</f>
        <v>0</v>
      </c>
      <c r="S516" s="202">
        <v>0</v>
      </c>
      <c r="T516" s="203">
        <f>S516*H516</f>
        <v>0</v>
      </c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R516" s="204" t="s">
        <v>270</v>
      </c>
      <c r="AT516" s="204" t="s">
        <v>166</v>
      </c>
      <c r="AU516" s="204" t="s">
        <v>90</v>
      </c>
      <c r="AY516" s="19" t="s">
        <v>164</v>
      </c>
      <c r="BE516" s="205">
        <f>IF(N516="základní",J516,0)</f>
        <v>0</v>
      </c>
      <c r="BF516" s="205">
        <f>IF(N516="snížená",J516,0)</f>
        <v>0</v>
      </c>
      <c r="BG516" s="205">
        <f>IF(N516="zákl. přenesená",J516,0)</f>
        <v>0</v>
      </c>
      <c r="BH516" s="205">
        <f>IF(N516="sníž. přenesená",J516,0)</f>
        <v>0</v>
      </c>
      <c r="BI516" s="205">
        <f>IF(N516="nulová",J516,0)</f>
        <v>0</v>
      </c>
      <c r="BJ516" s="19" t="s">
        <v>88</v>
      </c>
      <c r="BK516" s="205">
        <f>ROUND(I516*H516,2)</f>
        <v>0</v>
      </c>
      <c r="BL516" s="19" t="s">
        <v>270</v>
      </c>
      <c r="BM516" s="204" t="s">
        <v>1253</v>
      </c>
    </row>
    <row r="517" spans="1:65" s="2" customFormat="1" ht="19.2">
      <c r="A517" s="36"/>
      <c r="B517" s="37"/>
      <c r="C517" s="38"/>
      <c r="D517" s="208" t="s">
        <v>195</v>
      </c>
      <c r="E517" s="38"/>
      <c r="F517" s="228" t="s">
        <v>1213</v>
      </c>
      <c r="G517" s="38"/>
      <c r="H517" s="38"/>
      <c r="I517" s="229"/>
      <c r="J517" s="38"/>
      <c r="K517" s="38"/>
      <c r="L517" s="41"/>
      <c r="M517" s="230"/>
      <c r="N517" s="231"/>
      <c r="O517" s="73"/>
      <c r="P517" s="73"/>
      <c r="Q517" s="73"/>
      <c r="R517" s="73"/>
      <c r="S517" s="73"/>
      <c r="T517" s="74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T517" s="19" t="s">
        <v>195</v>
      </c>
      <c r="AU517" s="19" t="s">
        <v>90</v>
      </c>
    </row>
    <row r="518" spans="1:65" s="2" customFormat="1" ht="40.200000000000003" customHeight="1">
      <c r="A518" s="36"/>
      <c r="B518" s="37"/>
      <c r="C518" s="193" t="s">
        <v>1254</v>
      </c>
      <c r="D518" s="193" t="s">
        <v>166</v>
      </c>
      <c r="E518" s="194" t="s">
        <v>1255</v>
      </c>
      <c r="F518" s="195" t="s">
        <v>1256</v>
      </c>
      <c r="G518" s="196" t="s">
        <v>325</v>
      </c>
      <c r="H518" s="197">
        <v>1</v>
      </c>
      <c r="I518" s="198"/>
      <c r="J518" s="199">
        <f>ROUND(I518*H518,2)</f>
        <v>0</v>
      </c>
      <c r="K518" s="195" t="s">
        <v>1</v>
      </c>
      <c r="L518" s="41"/>
      <c r="M518" s="200" t="s">
        <v>1</v>
      </c>
      <c r="N518" s="201" t="s">
        <v>45</v>
      </c>
      <c r="O518" s="73"/>
      <c r="P518" s="202">
        <f>O518*H518</f>
        <v>0</v>
      </c>
      <c r="Q518" s="202">
        <v>0</v>
      </c>
      <c r="R518" s="202">
        <f>Q518*H518</f>
        <v>0</v>
      </c>
      <c r="S518" s="202">
        <v>0</v>
      </c>
      <c r="T518" s="203">
        <f>S518*H518</f>
        <v>0</v>
      </c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R518" s="204" t="s">
        <v>270</v>
      </c>
      <c r="AT518" s="204" t="s">
        <v>166</v>
      </c>
      <c r="AU518" s="204" t="s">
        <v>90</v>
      </c>
      <c r="AY518" s="19" t="s">
        <v>164</v>
      </c>
      <c r="BE518" s="205">
        <f>IF(N518="základní",J518,0)</f>
        <v>0</v>
      </c>
      <c r="BF518" s="205">
        <f>IF(N518="snížená",J518,0)</f>
        <v>0</v>
      </c>
      <c r="BG518" s="205">
        <f>IF(N518="zákl. přenesená",J518,0)</f>
        <v>0</v>
      </c>
      <c r="BH518" s="205">
        <f>IF(N518="sníž. přenesená",J518,0)</f>
        <v>0</v>
      </c>
      <c r="BI518" s="205">
        <f>IF(N518="nulová",J518,0)</f>
        <v>0</v>
      </c>
      <c r="BJ518" s="19" t="s">
        <v>88</v>
      </c>
      <c r="BK518" s="205">
        <f>ROUND(I518*H518,2)</f>
        <v>0</v>
      </c>
      <c r="BL518" s="19" t="s">
        <v>270</v>
      </c>
      <c r="BM518" s="204" t="s">
        <v>1257</v>
      </c>
    </row>
    <row r="519" spans="1:65" s="2" customFormat="1" ht="19.2">
      <c r="A519" s="36"/>
      <c r="B519" s="37"/>
      <c r="C519" s="38"/>
      <c r="D519" s="208" t="s">
        <v>195</v>
      </c>
      <c r="E519" s="38"/>
      <c r="F519" s="228" t="s">
        <v>1213</v>
      </c>
      <c r="G519" s="38"/>
      <c r="H519" s="38"/>
      <c r="I519" s="229"/>
      <c r="J519" s="38"/>
      <c r="K519" s="38"/>
      <c r="L519" s="41"/>
      <c r="M519" s="230"/>
      <c r="N519" s="231"/>
      <c r="O519" s="73"/>
      <c r="P519" s="73"/>
      <c r="Q519" s="73"/>
      <c r="R519" s="73"/>
      <c r="S519" s="73"/>
      <c r="T519" s="74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T519" s="19" t="s">
        <v>195</v>
      </c>
      <c r="AU519" s="19" t="s">
        <v>90</v>
      </c>
    </row>
    <row r="520" spans="1:65" s="2" customFormat="1" ht="34.799999999999997" customHeight="1">
      <c r="A520" s="36"/>
      <c r="B520" s="37"/>
      <c r="C520" s="193" t="s">
        <v>1258</v>
      </c>
      <c r="D520" s="193" t="s">
        <v>166</v>
      </c>
      <c r="E520" s="194" t="s">
        <v>1259</v>
      </c>
      <c r="F520" s="195" t="s">
        <v>1260</v>
      </c>
      <c r="G520" s="196" t="s">
        <v>325</v>
      </c>
      <c r="H520" s="197">
        <v>1</v>
      </c>
      <c r="I520" s="198"/>
      <c r="J520" s="199">
        <f>ROUND(I520*H520,2)</f>
        <v>0</v>
      </c>
      <c r="K520" s="195" t="s">
        <v>1</v>
      </c>
      <c r="L520" s="41"/>
      <c r="M520" s="200" t="s">
        <v>1</v>
      </c>
      <c r="N520" s="201" t="s">
        <v>45</v>
      </c>
      <c r="O520" s="73"/>
      <c r="P520" s="202">
        <f>O520*H520</f>
        <v>0</v>
      </c>
      <c r="Q520" s="202">
        <v>0</v>
      </c>
      <c r="R520" s="202">
        <f>Q520*H520</f>
        <v>0</v>
      </c>
      <c r="S520" s="202">
        <v>0</v>
      </c>
      <c r="T520" s="203">
        <f>S520*H520</f>
        <v>0</v>
      </c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R520" s="204" t="s">
        <v>270</v>
      </c>
      <c r="AT520" s="204" t="s">
        <v>166</v>
      </c>
      <c r="AU520" s="204" t="s">
        <v>90</v>
      </c>
      <c r="AY520" s="19" t="s">
        <v>164</v>
      </c>
      <c r="BE520" s="205">
        <f>IF(N520="základní",J520,0)</f>
        <v>0</v>
      </c>
      <c r="BF520" s="205">
        <f>IF(N520="snížená",J520,0)</f>
        <v>0</v>
      </c>
      <c r="BG520" s="205">
        <f>IF(N520="zákl. přenesená",J520,0)</f>
        <v>0</v>
      </c>
      <c r="BH520" s="205">
        <f>IF(N520="sníž. přenesená",J520,0)</f>
        <v>0</v>
      </c>
      <c r="BI520" s="205">
        <f>IF(N520="nulová",J520,0)</f>
        <v>0</v>
      </c>
      <c r="BJ520" s="19" t="s">
        <v>88</v>
      </c>
      <c r="BK520" s="205">
        <f>ROUND(I520*H520,2)</f>
        <v>0</v>
      </c>
      <c r="BL520" s="19" t="s">
        <v>270</v>
      </c>
      <c r="BM520" s="204" t="s">
        <v>1261</v>
      </c>
    </row>
    <row r="521" spans="1:65" s="2" customFormat="1" ht="19.2">
      <c r="A521" s="36"/>
      <c r="B521" s="37"/>
      <c r="C521" s="38"/>
      <c r="D521" s="208" t="s">
        <v>195</v>
      </c>
      <c r="E521" s="38"/>
      <c r="F521" s="228" t="s">
        <v>1213</v>
      </c>
      <c r="G521" s="38"/>
      <c r="H521" s="38"/>
      <c r="I521" s="229"/>
      <c r="J521" s="38"/>
      <c r="K521" s="38"/>
      <c r="L521" s="41"/>
      <c r="M521" s="230"/>
      <c r="N521" s="231"/>
      <c r="O521" s="73"/>
      <c r="P521" s="73"/>
      <c r="Q521" s="73"/>
      <c r="R521" s="73"/>
      <c r="S521" s="73"/>
      <c r="T521" s="74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T521" s="19" t="s">
        <v>195</v>
      </c>
      <c r="AU521" s="19" t="s">
        <v>90</v>
      </c>
    </row>
    <row r="522" spans="1:65" s="2" customFormat="1" ht="34.799999999999997" customHeight="1">
      <c r="A522" s="36"/>
      <c r="B522" s="37"/>
      <c r="C522" s="193" t="s">
        <v>1262</v>
      </c>
      <c r="D522" s="193" t="s">
        <v>166</v>
      </c>
      <c r="E522" s="194" t="s">
        <v>1263</v>
      </c>
      <c r="F522" s="195" t="s">
        <v>1264</v>
      </c>
      <c r="G522" s="196" t="s">
        <v>325</v>
      </c>
      <c r="H522" s="197">
        <v>1</v>
      </c>
      <c r="I522" s="198"/>
      <c r="J522" s="199">
        <f>ROUND(I522*H522,2)</f>
        <v>0</v>
      </c>
      <c r="K522" s="195" t="s">
        <v>1</v>
      </c>
      <c r="L522" s="41"/>
      <c r="M522" s="200" t="s">
        <v>1</v>
      </c>
      <c r="N522" s="201" t="s">
        <v>45</v>
      </c>
      <c r="O522" s="73"/>
      <c r="P522" s="202">
        <f>O522*H522</f>
        <v>0</v>
      </c>
      <c r="Q522" s="202">
        <v>0</v>
      </c>
      <c r="R522" s="202">
        <f>Q522*H522</f>
        <v>0</v>
      </c>
      <c r="S522" s="202">
        <v>0</v>
      </c>
      <c r="T522" s="203">
        <f>S522*H522</f>
        <v>0</v>
      </c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R522" s="204" t="s">
        <v>270</v>
      </c>
      <c r="AT522" s="204" t="s">
        <v>166</v>
      </c>
      <c r="AU522" s="204" t="s">
        <v>90</v>
      </c>
      <c r="AY522" s="19" t="s">
        <v>164</v>
      </c>
      <c r="BE522" s="205">
        <f>IF(N522="základní",J522,0)</f>
        <v>0</v>
      </c>
      <c r="BF522" s="205">
        <f>IF(N522="snížená",J522,0)</f>
        <v>0</v>
      </c>
      <c r="BG522" s="205">
        <f>IF(N522="zákl. přenesená",J522,0)</f>
        <v>0</v>
      </c>
      <c r="BH522" s="205">
        <f>IF(N522="sníž. přenesená",J522,0)</f>
        <v>0</v>
      </c>
      <c r="BI522" s="205">
        <f>IF(N522="nulová",J522,0)</f>
        <v>0</v>
      </c>
      <c r="BJ522" s="19" t="s">
        <v>88</v>
      </c>
      <c r="BK522" s="205">
        <f>ROUND(I522*H522,2)</f>
        <v>0</v>
      </c>
      <c r="BL522" s="19" t="s">
        <v>270</v>
      </c>
      <c r="BM522" s="204" t="s">
        <v>1265</v>
      </c>
    </row>
    <row r="523" spans="1:65" s="2" customFormat="1" ht="19.2">
      <c r="A523" s="36"/>
      <c r="B523" s="37"/>
      <c r="C523" s="38"/>
      <c r="D523" s="208" t="s">
        <v>195</v>
      </c>
      <c r="E523" s="38"/>
      <c r="F523" s="228" t="s">
        <v>1213</v>
      </c>
      <c r="G523" s="38"/>
      <c r="H523" s="38"/>
      <c r="I523" s="229"/>
      <c r="J523" s="38"/>
      <c r="K523" s="38"/>
      <c r="L523" s="41"/>
      <c r="M523" s="230"/>
      <c r="N523" s="231"/>
      <c r="O523" s="73"/>
      <c r="P523" s="73"/>
      <c r="Q523" s="73"/>
      <c r="R523" s="73"/>
      <c r="S523" s="73"/>
      <c r="T523" s="74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T523" s="19" t="s">
        <v>195</v>
      </c>
      <c r="AU523" s="19" t="s">
        <v>90</v>
      </c>
    </row>
    <row r="524" spans="1:65" s="2" customFormat="1" ht="34.799999999999997" customHeight="1">
      <c r="A524" s="36"/>
      <c r="B524" s="37"/>
      <c r="C524" s="193" t="s">
        <v>1266</v>
      </c>
      <c r="D524" s="193" t="s">
        <v>166</v>
      </c>
      <c r="E524" s="194" t="s">
        <v>1267</v>
      </c>
      <c r="F524" s="195" t="s">
        <v>1268</v>
      </c>
      <c r="G524" s="196" t="s">
        <v>325</v>
      </c>
      <c r="H524" s="197">
        <v>1</v>
      </c>
      <c r="I524" s="198"/>
      <c r="J524" s="199">
        <f>ROUND(I524*H524,2)</f>
        <v>0</v>
      </c>
      <c r="K524" s="195" t="s">
        <v>1</v>
      </c>
      <c r="L524" s="41"/>
      <c r="M524" s="200" t="s">
        <v>1</v>
      </c>
      <c r="N524" s="201" t="s">
        <v>45</v>
      </c>
      <c r="O524" s="73"/>
      <c r="P524" s="202">
        <f>O524*H524</f>
        <v>0</v>
      </c>
      <c r="Q524" s="202">
        <v>0</v>
      </c>
      <c r="R524" s="202">
        <f>Q524*H524</f>
        <v>0</v>
      </c>
      <c r="S524" s="202">
        <v>0</v>
      </c>
      <c r="T524" s="203">
        <f>S524*H524</f>
        <v>0</v>
      </c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R524" s="204" t="s">
        <v>270</v>
      </c>
      <c r="AT524" s="204" t="s">
        <v>166</v>
      </c>
      <c r="AU524" s="204" t="s">
        <v>90</v>
      </c>
      <c r="AY524" s="19" t="s">
        <v>164</v>
      </c>
      <c r="BE524" s="205">
        <f>IF(N524="základní",J524,0)</f>
        <v>0</v>
      </c>
      <c r="BF524" s="205">
        <f>IF(N524="snížená",J524,0)</f>
        <v>0</v>
      </c>
      <c r="BG524" s="205">
        <f>IF(N524="zákl. přenesená",J524,0)</f>
        <v>0</v>
      </c>
      <c r="BH524" s="205">
        <f>IF(N524="sníž. přenesená",J524,0)</f>
        <v>0</v>
      </c>
      <c r="BI524" s="205">
        <f>IF(N524="nulová",J524,0)</f>
        <v>0</v>
      </c>
      <c r="BJ524" s="19" t="s">
        <v>88</v>
      </c>
      <c r="BK524" s="205">
        <f>ROUND(I524*H524,2)</f>
        <v>0</v>
      </c>
      <c r="BL524" s="19" t="s">
        <v>270</v>
      </c>
      <c r="BM524" s="204" t="s">
        <v>1269</v>
      </c>
    </row>
    <row r="525" spans="1:65" s="2" customFormat="1" ht="19.2">
      <c r="A525" s="36"/>
      <c r="B525" s="37"/>
      <c r="C525" s="38"/>
      <c r="D525" s="208" t="s">
        <v>195</v>
      </c>
      <c r="E525" s="38"/>
      <c r="F525" s="228" t="s">
        <v>1213</v>
      </c>
      <c r="G525" s="38"/>
      <c r="H525" s="38"/>
      <c r="I525" s="229"/>
      <c r="J525" s="38"/>
      <c r="K525" s="38"/>
      <c r="L525" s="41"/>
      <c r="M525" s="230"/>
      <c r="N525" s="231"/>
      <c r="O525" s="73"/>
      <c r="P525" s="73"/>
      <c r="Q525" s="73"/>
      <c r="R525" s="73"/>
      <c r="S525" s="73"/>
      <c r="T525" s="74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T525" s="19" t="s">
        <v>195</v>
      </c>
      <c r="AU525" s="19" t="s">
        <v>90</v>
      </c>
    </row>
    <row r="526" spans="1:65" s="2" customFormat="1" ht="34.799999999999997" customHeight="1">
      <c r="A526" s="36"/>
      <c r="B526" s="37"/>
      <c r="C526" s="193" t="s">
        <v>1270</v>
      </c>
      <c r="D526" s="193" t="s">
        <v>166</v>
      </c>
      <c r="E526" s="194" t="s">
        <v>1271</v>
      </c>
      <c r="F526" s="195" t="s">
        <v>1272</v>
      </c>
      <c r="G526" s="196" t="s">
        <v>325</v>
      </c>
      <c r="H526" s="197">
        <v>1</v>
      </c>
      <c r="I526" s="198"/>
      <c r="J526" s="199">
        <f>ROUND(I526*H526,2)</f>
        <v>0</v>
      </c>
      <c r="K526" s="195" t="s">
        <v>1</v>
      </c>
      <c r="L526" s="41"/>
      <c r="M526" s="200" t="s">
        <v>1</v>
      </c>
      <c r="N526" s="201" t="s">
        <v>45</v>
      </c>
      <c r="O526" s="73"/>
      <c r="P526" s="202">
        <f>O526*H526</f>
        <v>0</v>
      </c>
      <c r="Q526" s="202">
        <v>0</v>
      </c>
      <c r="R526" s="202">
        <f>Q526*H526</f>
        <v>0</v>
      </c>
      <c r="S526" s="202">
        <v>0</v>
      </c>
      <c r="T526" s="203">
        <f>S526*H526</f>
        <v>0</v>
      </c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R526" s="204" t="s">
        <v>270</v>
      </c>
      <c r="AT526" s="204" t="s">
        <v>166</v>
      </c>
      <c r="AU526" s="204" t="s">
        <v>90</v>
      </c>
      <c r="AY526" s="19" t="s">
        <v>164</v>
      </c>
      <c r="BE526" s="205">
        <f>IF(N526="základní",J526,0)</f>
        <v>0</v>
      </c>
      <c r="BF526" s="205">
        <f>IF(N526="snížená",J526,0)</f>
        <v>0</v>
      </c>
      <c r="BG526" s="205">
        <f>IF(N526="zákl. přenesená",J526,0)</f>
        <v>0</v>
      </c>
      <c r="BH526" s="205">
        <f>IF(N526="sníž. přenesená",J526,0)</f>
        <v>0</v>
      </c>
      <c r="BI526" s="205">
        <f>IF(N526="nulová",J526,0)</f>
        <v>0</v>
      </c>
      <c r="BJ526" s="19" t="s">
        <v>88</v>
      </c>
      <c r="BK526" s="205">
        <f>ROUND(I526*H526,2)</f>
        <v>0</v>
      </c>
      <c r="BL526" s="19" t="s">
        <v>270</v>
      </c>
      <c r="BM526" s="204" t="s">
        <v>1273</v>
      </c>
    </row>
    <row r="527" spans="1:65" s="2" customFormat="1" ht="19.2">
      <c r="A527" s="36"/>
      <c r="B527" s="37"/>
      <c r="C527" s="38"/>
      <c r="D527" s="208" t="s">
        <v>195</v>
      </c>
      <c r="E527" s="38"/>
      <c r="F527" s="228" t="s">
        <v>1213</v>
      </c>
      <c r="G527" s="38"/>
      <c r="H527" s="38"/>
      <c r="I527" s="229"/>
      <c r="J527" s="38"/>
      <c r="K527" s="38"/>
      <c r="L527" s="41"/>
      <c r="M527" s="230"/>
      <c r="N527" s="231"/>
      <c r="O527" s="73"/>
      <c r="P527" s="73"/>
      <c r="Q527" s="73"/>
      <c r="R527" s="73"/>
      <c r="S527" s="73"/>
      <c r="T527" s="74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T527" s="19" t="s">
        <v>195</v>
      </c>
      <c r="AU527" s="19" t="s">
        <v>90</v>
      </c>
    </row>
    <row r="528" spans="1:65" s="2" customFormat="1" ht="34.799999999999997" customHeight="1">
      <c r="A528" s="36"/>
      <c r="B528" s="37"/>
      <c r="C528" s="193" t="s">
        <v>1274</v>
      </c>
      <c r="D528" s="193" t="s">
        <v>166</v>
      </c>
      <c r="E528" s="194" t="s">
        <v>1275</v>
      </c>
      <c r="F528" s="195" t="s">
        <v>1276</v>
      </c>
      <c r="G528" s="196" t="s">
        <v>325</v>
      </c>
      <c r="H528" s="197">
        <v>1</v>
      </c>
      <c r="I528" s="198"/>
      <c r="J528" s="199">
        <f>ROUND(I528*H528,2)</f>
        <v>0</v>
      </c>
      <c r="K528" s="195" t="s">
        <v>1</v>
      </c>
      <c r="L528" s="41"/>
      <c r="M528" s="200" t="s">
        <v>1</v>
      </c>
      <c r="N528" s="201" t="s">
        <v>45</v>
      </c>
      <c r="O528" s="73"/>
      <c r="P528" s="202">
        <f>O528*H528</f>
        <v>0</v>
      </c>
      <c r="Q528" s="202">
        <v>0</v>
      </c>
      <c r="R528" s="202">
        <f>Q528*H528</f>
        <v>0</v>
      </c>
      <c r="S528" s="202">
        <v>0</v>
      </c>
      <c r="T528" s="203">
        <f>S528*H528</f>
        <v>0</v>
      </c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R528" s="204" t="s">
        <v>270</v>
      </c>
      <c r="AT528" s="204" t="s">
        <v>166</v>
      </c>
      <c r="AU528" s="204" t="s">
        <v>90</v>
      </c>
      <c r="AY528" s="19" t="s">
        <v>164</v>
      </c>
      <c r="BE528" s="205">
        <f>IF(N528="základní",J528,0)</f>
        <v>0</v>
      </c>
      <c r="BF528" s="205">
        <f>IF(N528="snížená",J528,0)</f>
        <v>0</v>
      </c>
      <c r="BG528" s="205">
        <f>IF(N528="zákl. přenesená",J528,0)</f>
        <v>0</v>
      </c>
      <c r="BH528" s="205">
        <f>IF(N528="sníž. přenesená",J528,0)</f>
        <v>0</v>
      </c>
      <c r="BI528" s="205">
        <f>IF(N528="nulová",J528,0)</f>
        <v>0</v>
      </c>
      <c r="BJ528" s="19" t="s">
        <v>88</v>
      </c>
      <c r="BK528" s="205">
        <f>ROUND(I528*H528,2)</f>
        <v>0</v>
      </c>
      <c r="BL528" s="19" t="s">
        <v>270</v>
      </c>
      <c r="BM528" s="204" t="s">
        <v>1277</v>
      </c>
    </row>
    <row r="529" spans="1:65" s="2" customFormat="1" ht="19.2">
      <c r="A529" s="36"/>
      <c r="B529" s="37"/>
      <c r="C529" s="38"/>
      <c r="D529" s="208" t="s">
        <v>195</v>
      </c>
      <c r="E529" s="38"/>
      <c r="F529" s="228" t="s">
        <v>1213</v>
      </c>
      <c r="G529" s="38"/>
      <c r="H529" s="38"/>
      <c r="I529" s="229"/>
      <c r="J529" s="38"/>
      <c r="K529" s="38"/>
      <c r="L529" s="41"/>
      <c r="M529" s="230"/>
      <c r="N529" s="231"/>
      <c r="O529" s="73"/>
      <c r="P529" s="73"/>
      <c r="Q529" s="73"/>
      <c r="R529" s="73"/>
      <c r="S529" s="73"/>
      <c r="T529" s="74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T529" s="19" t="s">
        <v>195</v>
      </c>
      <c r="AU529" s="19" t="s">
        <v>90</v>
      </c>
    </row>
    <row r="530" spans="1:65" s="2" customFormat="1" ht="34.799999999999997" customHeight="1">
      <c r="A530" s="36"/>
      <c r="B530" s="37"/>
      <c r="C530" s="193" t="s">
        <v>1278</v>
      </c>
      <c r="D530" s="193" t="s">
        <v>166</v>
      </c>
      <c r="E530" s="194" t="s">
        <v>1279</v>
      </c>
      <c r="F530" s="195" t="s">
        <v>1280</v>
      </c>
      <c r="G530" s="196" t="s">
        <v>325</v>
      </c>
      <c r="H530" s="197">
        <v>1</v>
      </c>
      <c r="I530" s="198"/>
      <c r="J530" s="199">
        <f>ROUND(I530*H530,2)</f>
        <v>0</v>
      </c>
      <c r="K530" s="195" t="s">
        <v>1</v>
      </c>
      <c r="L530" s="41"/>
      <c r="M530" s="200" t="s">
        <v>1</v>
      </c>
      <c r="N530" s="201" t="s">
        <v>45</v>
      </c>
      <c r="O530" s="73"/>
      <c r="P530" s="202">
        <f>O530*H530</f>
        <v>0</v>
      </c>
      <c r="Q530" s="202">
        <v>0</v>
      </c>
      <c r="R530" s="202">
        <f>Q530*H530</f>
        <v>0</v>
      </c>
      <c r="S530" s="202">
        <v>0</v>
      </c>
      <c r="T530" s="203">
        <f>S530*H530</f>
        <v>0</v>
      </c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R530" s="204" t="s">
        <v>270</v>
      </c>
      <c r="AT530" s="204" t="s">
        <v>166</v>
      </c>
      <c r="AU530" s="204" t="s">
        <v>90</v>
      </c>
      <c r="AY530" s="19" t="s">
        <v>164</v>
      </c>
      <c r="BE530" s="205">
        <f>IF(N530="základní",J530,0)</f>
        <v>0</v>
      </c>
      <c r="BF530" s="205">
        <f>IF(N530="snížená",J530,0)</f>
        <v>0</v>
      </c>
      <c r="BG530" s="205">
        <f>IF(N530="zákl. přenesená",J530,0)</f>
        <v>0</v>
      </c>
      <c r="BH530" s="205">
        <f>IF(N530="sníž. přenesená",J530,0)</f>
        <v>0</v>
      </c>
      <c r="BI530" s="205">
        <f>IF(N530="nulová",J530,0)</f>
        <v>0</v>
      </c>
      <c r="BJ530" s="19" t="s">
        <v>88</v>
      </c>
      <c r="BK530" s="205">
        <f>ROUND(I530*H530,2)</f>
        <v>0</v>
      </c>
      <c r="BL530" s="19" t="s">
        <v>270</v>
      </c>
      <c r="BM530" s="204" t="s">
        <v>1281</v>
      </c>
    </row>
    <row r="531" spans="1:65" s="2" customFormat="1" ht="19.2">
      <c r="A531" s="36"/>
      <c r="B531" s="37"/>
      <c r="C531" s="38"/>
      <c r="D531" s="208" t="s">
        <v>195</v>
      </c>
      <c r="E531" s="38"/>
      <c r="F531" s="228" t="s">
        <v>1213</v>
      </c>
      <c r="G531" s="38"/>
      <c r="H531" s="38"/>
      <c r="I531" s="229"/>
      <c r="J531" s="38"/>
      <c r="K531" s="38"/>
      <c r="L531" s="41"/>
      <c r="M531" s="230"/>
      <c r="N531" s="231"/>
      <c r="O531" s="73"/>
      <c r="P531" s="73"/>
      <c r="Q531" s="73"/>
      <c r="R531" s="73"/>
      <c r="S531" s="73"/>
      <c r="T531" s="74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T531" s="19" t="s">
        <v>195</v>
      </c>
      <c r="AU531" s="19" t="s">
        <v>90</v>
      </c>
    </row>
    <row r="532" spans="1:65" s="2" customFormat="1" ht="30" customHeight="1">
      <c r="A532" s="36"/>
      <c r="B532" s="37"/>
      <c r="C532" s="193" t="s">
        <v>1282</v>
      </c>
      <c r="D532" s="193" t="s">
        <v>166</v>
      </c>
      <c r="E532" s="194" t="s">
        <v>1283</v>
      </c>
      <c r="F532" s="195" t="s">
        <v>1284</v>
      </c>
      <c r="G532" s="196" t="s">
        <v>325</v>
      </c>
      <c r="H532" s="197">
        <v>2</v>
      </c>
      <c r="I532" s="198"/>
      <c r="J532" s="199">
        <f>ROUND(I532*H532,2)</f>
        <v>0</v>
      </c>
      <c r="K532" s="195" t="s">
        <v>1</v>
      </c>
      <c r="L532" s="41"/>
      <c r="M532" s="200" t="s">
        <v>1</v>
      </c>
      <c r="N532" s="201" t="s">
        <v>45</v>
      </c>
      <c r="O532" s="73"/>
      <c r="P532" s="202">
        <f>O532*H532</f>
        <v>0</v>
      </c>
      <c r="Q532" s="202">
        <v>0</v>
      </c>
      <c r="R532" s="202">
        <f>Q532*H532</f>
        <v>0</v>
      </c>
      <c r="S532" s="202">
        <v>0</v>
      </c>
      <c r="T532" s="203">
        <f>S532*H532</f>
        <v>0</v>
      </c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R532" s="204" t="s">
        <v>270</v>
      </c>
      <c r="AT532" s="204" t="s">
        <v>166</v>
      </c>
      <c r="AU532" s="204" t="s">
        <v>90</v>
      </c>
      <c r="AY532" s="19" t="s">
        <v>164</v>
      </c>
      <c r="BE532" s="205">
        <f>IF(N532="základní",J532,0)</f>
        <v>0</v>
      </c>
      <c r="BF532" s="205">
        <f>IF(N532="snížená",J532,0)</f>
        <v>0</v>
      </c>
      <c r="BG532" s="205">
        <f>IF(N532="zákl. přenesená",J532,0)</f>
        <v>0</v>
      </c>
      <c r="BH532" s="205">
        <f>IF(N532="sníž. přenesená",J532,0)</f>
        <v>0</v>
      </c>
      <c r="BI532" s="205">
        <f>IF(N532="nulová",J532,0)</f>
        <v>0</v>
      </c>
      <c r="BJ532" s="19" t="s">
        <v>88</v>
      </c>
      <c r="BK532" s="205">
        <f>ROUND(I532*H532,2)</f>
        <v>0</v>
      </c>
      <c r="BL532" s="19" t="s">
        <v>270</v>
      </c>
      <c r="BM532" s="204" t="s">
        <v>1285</v>
      </c>
    </row>
    <row r="533" spans="1:65" s="2" customFormat="1" ht="19.2">
      <c r="A533" s="36"/>
      <c r="B533" s="37"/>
      <c r="C533" s="38"/>
      <c r="D533" s="208" t="s">
        <v>195</v>
      </c>
      <c r="E533" s="38"/>
      <c r="F533" s="228" t="s">
        <v>1213</v>
      </c>
      <c r="G533" s="38"/>
      <c r="H533" s="38"/>
      <c r="I533" s="229"/>
      <c r="J533" s="38"/>
      <c r="K533" s="38"/>
      <c r="L533" s="41"/>
      <c r="M533" s="230"/>
      <c r="N533" s="231"/>
      <c r="O533" s="73"/>
      <c r="P533" s="73"/>
      <c r="Q533" s="73"/>
      <c r="R533" s="73"/>
      <c r="S533" s="73"/>
      <c r="T533" s="74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T533" s="19" t="s">
        <v>195</v>
      </c>
      <c r="AU533" s="19" t="s">
        <v>90</v>
      </c>
    </row>
    <row r="534" spans="1:65" s="2" customFormat="1" ht="40.200000000000003" customHeight="1">
      <c r="A534" s="36"/>
      <c r="B534" s="37"/>
      <c r="C534" s="193" t="s">
        <v>1286</v>
      </c>
      <c r="D534" s="193" t="s">
        <v>166</v>
      </c>
      <c r="E534" s="194" t="s">
        <v>1287</v>
      </c>
      <c r="F534" s="195" t="s">
        <v>1288</v>
      </c>
      <c r="G534" s="196" t="s">
        <v>325</v>
      </c>
      <c r="H534" s="197">
        <v>2</v>
      </c>
      <c r="I534" s="198"/>
      <c r="J534" s="199">
        <f>ROUND(I534*H534,2)</f>
        <v>0</v>
      </c>
      <c r="K534" s="195" t="s">
        <v>1</v>
      </c>
      <c r="L534" s="41"/>
      <c r="M534" s="200" t="s">
        <v>1</v>
      </c>
      <c r="N534" s="201" t="s">
        <v>45</v>
      </c>
      <c r="O534" s="73"/>
      <c r="P534" s="202">
        <f>O534*H534</f>
        <v>0</v>
      </c>
      <c r="Q534" s="202">
        <v>0</v>
      </c>
      <c r="R534" s="202">
        <f>Q534*H534</f>
        <v>0</v>
      </c>
      <c r="S534" s="202">
        <v>0</v>
      </c>
      <c r="T534" s="203">
        <f>S534*H534</f>
        <v>0</v>
      </c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R534" s="204" t="s">
        <v>270</v>
      </c>
      <c r="AT534" s="204" t="s">
        <v>166</v>
      </c>
      <c r="AU534" s="204" t="s">
        <v>90</v>
      </c>
      <c r="AY534" s="19" t="s">
        <v>164</v>
      </c>
      <c r="BE534" s="205">
        <f>IF(N534="základní",J534,0)</f>
        <v>0</v>
      </c>
      <c r="BF534" s="205">
        <f>IF(N534="snížená",J534,0)</f>
        <v>0</v>
      </c>
      <c r="BG534" s="205">
        <f>IF(N534="zákl. přenesená",J534,0)</f>
        <v>0</v>
      </c>
      <c r="BH534" s="205">
        <f>IF(N534="sníž. přenesená",J534,0)</f>
        <v>0</v>
      </c>
      <c r="BI534" s="205">
        <f>IF(N534="nulová",J534,0)</f>
        <v>0</v>
      </c>
      <c r="BJ534" s="19" t="s">
        <v>88</v>
      </c>
      <c r="BK534" s="205">
        <f>ROUND(I534*H534,2)</f>
        <v>0</v>
      </c>
      <c r="BL534" s="19" t="s">
        <v>270</v>
      </c>
      <c r="BM534" s="204" t="s">
        <v>1289</v>
      </c>
    </row>
    <row r="535" spans="1:65" s="2" customFormat="1" ht="19.2">
      <c r="A535" s="36"/>
      <c r="B535" s="37"/>
      <c r="C535" s="38"/>
      <c r="D535" s="208" t="s">
        <v>195</v>
      </c>
      <c r="E535" s="38"/>
      <c r="F535" s="228" t="s">
        <v>1290</v>
      </c>
      <c r="G535" s="38"/>
      <c r="H535" s="38"/>
      <c r="I535" s="229"/>
      <c r="J535" s="38"/>
      <c r="K535" s="38"/>
      <c r="L535" s="41"/>
      <c r="M535" s="230"/>
      <c r="N535" s="231"/>
      <c r="O535" s="73"/>
      <c r="P535" s="73"/>
      <c r="Q535" s="73"/>
      <c r="R535" s="73"/>
      <c r="S535" s="73"/>
      <c r="T535" s="74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T535" s="19" t="s">
        <v>195</v>
      </c>
      <c r="AU535" s="19" t="s">
        <v>90</v>
      </c>
    </row>
    <row r="536" spans="1:65" s="2" customFormat="1" ht="40.200000000000003" customHeight="1">
      <c r="A536" s="36"/>
      <c r="B536" s="37"/>
      <c r="C536" s="193" t="s">
        <v>1291</v>
      </c>
      <c r="D536" s="193" t="s">
        <v>166</v>
      </c>
      <c r="E536" s="194" t="s">
        <v>1292</v>
      </c>
      <c r="F536" s="195" t="s">
        <v>1293</v>
      </c>
      <c r="G536" s="196" t="s">
        <v>325</v>
      </c>
      <c r="H536" s="197">
        <v>10</v>
      </c>
      <c r="I536" s="198"/>
      <c r="J536" s="199">
        <f>ROUND(I536*H536,2)</f>
        <v>0</v>
      </c>
      <c r="K536" s="195" t="s">
        <v>1</v>
      </c>
      <c r="L536" s="41"/>
      <c r="M536" s="200" t="s">
        <v>1</v>
      </c>
      <c r="N536" s="201" t="s">
        <v>45</v>
      </c>
      <c r="O536" s="73"/>
      <c r="P536" s="202">
        <f>O536*H536</f>
        <v>0</v>
      </c>
      <c r="Q536" s="202">
        <v>0</v>
      </c>
      <c r="R536" s="202">
        <f>Q536*H536</f>
        <v>0</v>
      </c>
      <c r="S536" s="202">
        <v>0</v>
      </c>
      <c r="T536" s="203">
        <f>S536*H536</f>
        <v>0</v>
      </c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R536" s="204" t="s">
        <v>270</v>
      </c>
      <c r="AT536" s="204" t="s">
        <v>166</v>
      </c>
      <c r="AU536" s="204" t="s">
        <v>90</v>
      </c>
      <c r="AY536" s="19" t="s">
        <v>164</v>
      </c>
      <c r="BE536" s="205">
        <f>IF(N536="základní",J536,0)</f>
        <v>0</v>
      </c>
      <c r="BF536" s="205">
        <f>IF(N536="snížená",J536,0)</f>
        <v>0</v>
      </c>
      <c r="BG536" s="205">
        <f>IF(N536="zákl. přenesená",J536,0)</f>
        <v>0</v>
      </c>
      <c r="BH536" s="205">
        <f>IF(N536="sníž. přenesená",J536,0)</f>
        <v>0</v>
      </c>
      <c r="BI536" s="205">
        <f>IF(N536="nulová",J536,0)</f>
        <v>0</v>
      </c>
      <c r="BJ536" s="19" t="s">
        <v>88</v>
      </c>
      <c r="BK536" s="205">
        <f>ROUND(I536*H536,2)</f>
        <v>0</v>
      </c>
      <c r="BL536" s="19" t="s">
        <v>270</v>
      </c>
      <c r="BM536" s="204" t="s">
        <v>1294</v>
      </c>
    </row>
    <row r="537" spans="1:65" s="2" customFormat="1" ht="19.2">
      <c r="A537" s="36"/>
      <c r="B537" s="37"/>
      <c r="C537" s="38"/>
      <c r="D537" s="208" t="s">
        <v>195</v>
      </c>
      <c r="E537" s="38"/>
      <c r="F537" s="228" t="s">
        <v>1290</v>
      </c>
      <c r="G537" s="38"/>
      <c r="H537" s="38"/>
      <c r="I537" s="229"/>
      <c r="J537" s="38"/>
      <c r="K537" s="38"/>
      <c r="L537" s="41"/>
      <c r="M537" s="230"/>
      <c r="N537" s="231"/>
      <c r="O537" s="73"/>
      <c r="P537" s="73"/>
      <c r="Q537" s="73"/>
      <c r="R537" s="73"/>
      <c r="S537" s="73"/>
      <c r="T537" s="74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T537" s="19" t="s">
        <v>195</v>
      </c>
      <c r="AU537" s="19" t="s">
        <v>90</v>
      </c>
    </row>
    <row r="538" spans="1:65" s="2" customFormat="1" ht="34.799999999999997" customHeight="1">
      <c r="A538" s="36"/>
      <c r="B538" s="37"/>
      <c r="C538" s="193" t="s">
        <v>1295</v>
      </c>
      <c r="D538" s="193" t="s">
        <v>166</v>
      </c>
      <c r="E538" s="194" t="s">
        <v>1296</v>
      </c>
      <c r="F538" s="195" t="s">
        <v>1297</v>
      </c>
      <c r="G538" s="196" t="s">
        <v>325</v>
      </c>
      <c r="H538" s="197">
        <v>1</v>
      </c>
      <c r="I538" s="198"/>
      <c r="J538" s="199">
        <f>ROUND(I538*H538,2)</f>
        <v>0</v>
      </c>
      <c r="K538" s="195" t="s">
        <v>1</v>
      </c>
      <c r="L538" s="41"/>
      <c r="M538" s="200" t="s">
        <v>1</v>
      </c>
      <c r="N538" s="201" t="s">
        <v>45</v>
      </c>
      <c r="O538" s="73"/>
      <c r="P538" s="202">
        <f>O538*H538</f>
        <v>0</v>
      </c>
      <c r="Q538" s="202">
        <v>0</v>
      </c>
      <c r="R538" s="202">
        <f>Q538*H538</f>
        <v>0</v>
      </c>
      <c r="S538" s="202">
        <v>0</v>
      </c>
      <c r="T538" s="203">
        <f>S538*H538</f>
        <v>0</v>
      </c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R538" s="204" t="s">
        <v>270</v>
      </c>
      <c r="AT538" s="204" t="s">
        <v>166</v>
      </c>
      <c r="AU538" s="204" t="s">
        <v>90</v>
      </c>
      <c r="AY538" s="19" t="s">
        <v>164</v>
      </c>
      <c r="BE538" s="205">
        <f>IF(N538="základní",J538,0)</f>
        <v>0</v>
      </c>
      <c r="BF538" s="205">
        <f>IF(N538="snížená",J538,0)</f>
        <v>0</v>
      </c>
      <c r="BG538" s="205">
        <f>IF(N538="zákl. přenesená",J538,0)</f>
        <v>0</v>
      </c>
      <c r="BH538" s="205">
        <f>IF(N538="sníž. přenesená",J538,0)</f>
        <v>0</v>
      </c>
      <c r="BI538" s="205">
        <f>IF(N538="nulová",J538,0)</f>
        <v>0</v>
      </c>
      <c r="BJ538" s="19" t="s">
        <v>88</v>
      </c>
      <c r="BK538" s="205">
        <f>ROUND(I538*H538,2)</f>
        <v>0</v>
      </c>
      <c r="BL538" s="19" t="s">
        <v>270</v>
      </c>
      <c r="BM538" s="204" t="s">
        <v>1298</v>
      </c>
    </row>
    <row r="539" spans="1:65" s="2" customFormat="1" ht="19.2">
      <c r="A539" s="36"/>
      <c r="B539" s="37"/>
      <c r="C539" s="38"/>
      <c r="D539" s="208" t="s">
        <v>195</v>
      </c>
      <c r="E539" s="38"/>
      <c r="F539" s="228" t="s">
        <v>1290</v>
      </c>
      <c r="G539" s="38"/>
      <c r="H539" s="38"/>
      <c r="I539" s="229"/>
      <c r="J539" s="38"/>
      <c r="K539" s="38"/>
      <c r="L539" s="41"/>
      <c r="M539" s="230"/>
      <c r="N539" s="231"/>
      <c r="O539" s="73"/>
      <c r="P539" s="73"/>
      <c r="Q539" s="73"/>
      <c r="R539" s="73"/>
      <c r="S539" s="73"/>
      <c r="T539" s="74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T539" s="19" t="s">
        <v>195</v>
      </c>
      <c r="AU539" s="19" t="s">
        <v>90</v>
      </c>
    </row>
    <row r="540" spans="1:65" s="2" customFormat="1" ht="30" customHeight="1">
      <c r="A540" s="36"/>
      <c r="B540" s="37"/>
      <c r="C540" s="193" t="s">
        <v>1299</v>
      </c>
      <c r="D540" s="193" t="s">
        <v>166</v>
      </c>
      <c r="E540" s="194" t="s">
        <v>1300</v>
      </c>
      <c r="F540" s="195" t="s">
        <v>1301</v>
      </c>
      <c r="G540" s="196" t="s">
        <v>335</v>
      </c>
      <c r="H540" s="197">
        <v>83.447999999999993</v>
      </c>
      <c r="I540" s="198"/>
      <c r="J540" s="199">
        <f>ROUND(I540*H540,2)</f>
        <v>0</v>
      </c>
      <c r="K540" s="195" t="s">
        <v>1</v>
      </c>
      <c r="L540" s="41"/>
      <c r="M540" s="200" t="s">
        <v>1</v>
      </c>
      <c r="N540" s="201" t="s">
        <v>45</v>
      </c>
      <c r="O540" s="73"/>
      <c r="P540" s="202">
        <f>O540*H540</f>
        <v>0</v>
      </c>
      <c r="Q540" s="202">
        <v>0</v>
      </c>
      <c r="R540" s="202">
        <f>Q540*H540</f>
        <v>0</v>
      </c>
      <c r="S540" s="202">
        <v>0</v>
      </c>
      <c r="T540" s="203">
        <f>S540*H540</f>
        <v>0</v>
      </c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R540" s="204" t="s">
        <v>270</v>
      </c>
      <c r="AT540" s="204" t="s">
        <v>166</v>
      </c>
      <c r="AU540" s="204" t="s">
        <v>90</v>
      </c>
      <c r="AY540" s="19" t="s">
        <v>164</v>
      </c>
      <c r="BE540" s="205">
        <f>IF(N540="základní",J540,0)</f>
        <v>0</v>
      </c>
      <c r="BF540" s="205">
        <f>IF(N540="snížená",J540,0)</f>
        <v>0</v>
      </c>
      <c r="BG540" s="205">
        <f>IF(N540="zákl. přenesená",J540,0)</f>
        <v>0</v>
      </c>
      <c r="BH540" s="205">
        <f>IF(N540="sníž. přenesená",J540,0)</f>
        <v>0</v>
      </c>
      <c r="BI540" s="205">
        <f>IF(N540="nulová",J540,0)</f>
        <v>0</v>
      </c>
      <c r="BJ540" s="19" t="s">
        <v>88</v>
      </c>
      <c r="BK540" s="205">
        <f>ROUND(I540*H540,2)</f>
        <v>0</v>
      </c>
      <c r="BL540" s="19" t="s">
        <v>270</v>
      </c>
      <c r="BM540" s="204" t="s">
        <v>1302</v>
      </c>
    </row>
    <row r="541" spans="1:65" s="2" customFormat="1" ht="19.2">
      <c r="A541" s="36"/>
      <c r="B541" s="37"/>
      <c r="C541" s="38"/>
      <c r="D541" s="208" t="s">
        <v>195</v>
      </c>
      <c r="E541" s="38"/>
      <c r="F541" s="228" t="s">
        <v>1290</v>
      </c>
      <c r="G541" s="38"/>
      <c r="H541" s="38"/>
      <c r="I541" s="229"/>
      <c r="J541" s="38"/>
      <c r="K541" s="38"/>
      <c r="L541" s="41"/>
      <c r="M541" s="230"/>
      <c r="N541" s="231"/>
      <c r="O541" s="73"/>
      <c r="P541" s="73"/>
      <c r="Q541" s="73"/>
      <c r="R541" s="73"/>
      <c r="S541" s="73"/>
      <c r="T541" s="74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T541" s="19" t="s">
        <v>195</v>
      </c>
      <c r="AU541" s="19" t="s">
        <v>90</v>
      </c>
    </row>
    <row r="542" spans="1:65" s="2" customFormat="1" ht="34.799999999999997" customHeight="1">
      <c r="A542" s="36"/>
      <c r="B542" s="37"/>
      <c r="C542" s="193" t="s">
        <v>1303</v>
      </c>
      <c r="D542" s="193" t="s">
        <v>166</v>
      </c>
      <c r="E542" s="194" t="s">
        <v>1304</v>
      </c>
      <c r="F542" s="195" t="s">
        <v>1305</v>
      </c>
      <c r="G542" s="196" t="s">
        <v>335</v>
      </c>
      <c r="H542" s="197">
        <v>5.8630000000000004</v>
      </c>
      <c r="I542" s="198"/>
      <c r="J542" s="199">
        <f>ROUND(I542*H542,2)</f>
        <v>0</v>
      </c>
      <c r="K542" s="195" t="s">
        <v>1</v>
      </c>
      <c r="L542" s="41"/>
      <c r="M542" s="200" t="s">
        <v>1</v>
      </c>
      <c r="N542" s="201" t="s">
        <v>45</v>
      </c>
      <c r="O542" s="73"/>
      <c r="P542" s="202">
        <f>O542*H542</f>
        <v>0</v>
      </c>
      <c r="Q542" s="202">
        <v>0</v>
      </c>
      <c r="R542" s="202">
        <f>Q542*H542</f>
        <v>0</v>
      </c>
      <c r="S542" s="202">
        <v>0</v>
      </c>
      <c r="T542" s="203">
        <f>S542*H542</f>
        <v>0</v>
      </c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R542" s="204" t="s">
        <v>270</v>
      </c>
      <c r="AT542" s="204" t="s">
        <v>166</v>
      </c>
      <c r="AU542" s="204" t="s">
        <v>90</v>
      </c>
      <c r="AY542" s="19" t="s">
        <v>164</v>
      </c>
      <c r="BE542" s="205">
        <f>IF(N542="základní",J542,0)</f>
        <v>0</v>
      </c>
      <c r="BF542" s="205">
        <f>IF(N542="snížená",J542,0)</f>
        <v>0</v>
      </c>
      <c r="BG542" s="205">
        <f>IF(N542="zákl. přenesená",J542,0)</f>
        <v>0</v>
      </c>
      <c r="BH542" s="205">
        <f>IF(N542="sníž. přenesená",J542,0)</f>
        <v>0</v>
      </c>
      <c r="BI542" s="205">
        <f>IF(N542="nulová",J542,0)</f>
        <v>0</v>
      </c>
      <c r="BJ542" s="19" t="s">
        <v>88</v>
      </c>
      <c r="BK542" s="205">
        <f>ROUND(I542*H542,2)</f>
        <v>0</v>
      </c>
      <c r="BL542" s="19" t="s">
        <v>270</v>
      </c>
      <c r="BM542" s="204" t="s">
        <v>1306</v>
      </c>
    </row>
    <row r="543" spans="1:65" s="2" customFormat="1" ht="19.2">
      <c r="A543" s="36"/>
      <c r="B543" s="37"/>
      <c r="C543" s="38"/>
      <c r="D543" s="208" t="s">
        <v>195</v>
      </c>
      <c r="E543" s="38"/>
      <c r="F543" s="228" t="s">
        <v>1290</v>
      </c>
      <c r="G543" s="38"/>
      <c r="H543" s="38"/>
      <c r="I543" s="229"/>
      <c r="J543" s="38"/>
      <c r="K543" s="38"/>
      <c r="L543" s="41"/>
      <c r="M543" s="230"/>
      <c r="N543" s="231"/>
      <c r="O543" s="73"/>
      <c r="P543" s="73"/>
      <c r="Q543" s="73"/>
      <c r="R543" s="73"/>
      <c r="S543" s="73"/>
      <c r="T543" s="74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T543" s="19" t="s">
        <v>195</v>
      </c>
      <c r="AU543" s="19" t="s">
        <v>90</v>
      </c>
    </row>
    <row r="544" spans="1:65" s="2" customFormat="1" ht="34.799999999999997" customHeight="1">
      <c r="A544" s="36"/>
      <c r="B544" s="37"/>
      <c r="C544" s="193" t="s">
        <v>1307</v>
      </c>
      <c r="D544" s="193" t="s">
        <v>166</v>
      </c>
      <c r="E544" s="194" t="s">
        <v>1308</v>
      </c>
      <c r="F544" s="195" t="s">
        <v>1309</v>
      </c>
      <c r="G544" s="196" t="s">
        <v>335</v>
      </c>
      <c r="H544" s="197">
        <v>6.33</v>
      </c>
      <c r="I544" s="198"/>
      <c r="J544" s="199">
        <f>ROUND(I544*H544,2)</f>
        <v>0</v>
      </c>
      <c r="K544" s="195" t="s">
        <v>1</v>
      </c>
      <c r="L544" s="41"/>
      <c r="M544" s="200" t="s">
        <v>1</v>
      </c>
      <c r="N544" s="201" t="s">
        <v>45</v>
      </c>
      <c r="O544" s="73"/>
      <c r="P544" s="202">
        <f>O544*H544</f>
        <v>0</v>
      </c>
      <c r="Q544" s="202">
        <v>0</v>
      </c>
      <c r="R544" s="202">
        <f>Q544*H544</f>
        <v>0</v>
      </c>
      <c r="S544" s="202">
        <v>0</v>
      </c>
      <c r="T544" s="203">
        <f>S544*H544</f>
        <v>0</v>
      </c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R544" s="204" t="s">
        <v>270</v>
      </c>
      <c r="AT544" s="204" t="s">
        <v>166</v>
      </c>
      <c r="AU544" s="204" t="s">
        <v>90</v>
      </c>
      <c r="AY544" s="19" t="s">
        <v>164</v>
      </c>
      <c r="BE544" s="205">
        <f>IF(N544="základní",J544,0)</f>
        <v>0</v>
      </c>
      <c r="BF544" s="205">
        <f>IF(N544="snížená",J544,0)</f>
        <v>0</v>
      </c>
      <c r="BG544" s="205">
        <f>IF(N544="zákl. přenesená",J544,0)</f>
        <v>0</v>
      </c>
      <c r="BH544" s="205">
        <f>IF(N544="sníž. přenesená",J544,0)</f>
        <v>0</v>
      </c>
      <c r="BI544" s="205">
        <f>IF(N544="nulová",J544,0)</f>
        <v>0</v>
      </c>
      <c r="BJ544" s="19" t="s">
        <v>88</v>
      </c>
      <c r="BK544" s="205">
        <f>ROUND(I544*H544,2)</f>
        <v>0</v>
      </c>
      <c r="BL544" s="19" t="s">
        <v>270</v>
      </c>
      <c r="BM544" s="204" t="s">
        <v>1310</v>
      </c>
    </row>
    <row r="545" spans="1:65" s="2" customFormat="1" ht="19.2">
      <c r="A545" s="36"/>
      <c r="B545" s="37"/>
      <c r="C545" s="38"/>
      <c r="D545" s="208" t="s">
        <v>195</v>
      </c>
      <c r="E545" s="38"/>
      <c r="F545" s="228" t="s">
        <v>1290</v>
      </c>
      <c r="G545" s="38"/>
      <c r="H545" s="38"/>
      <c r="I545" s="229"/>
      <c r="J545" s="38"/>
      <c r="K545" s="38"/>
      <c r="L545" s="41"/>
      <c r="M545" s="230"/>
      <c r="N545" s="231"/>
      <c r="O545" s="73"/>
      <c r="P545" s="73"/>
      <c r="Q545" s="73"/>
      <c r="R545" s="73"/>
      <c r="S545" s="73"/>
      <c r="T545" s="74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T545" s="19" t="s">
        <v>195</v>
      </c>
      <c r="AU545" s="19" t="s">
        <v>90</v>
      </c>
    </row>
    <row r="546" spans="1:65" s="2" customFormat="1" ht="34.799999999999997" customHeight="1">
      <c r="A546" s="36"/>
      <c r="B546" s="37"/>
      <c r="C546" s="193" t="s">
        <v>1311</v>
      </c>
      <c r="D546" s="193" t="s">
        <v>166</v>
      </c>
      <c r="E546" s="194" t="s">
        <v>1312</v>
      </c>
      <c r="F546" s="195" t="s">
        <v>1313</v>
      </c>
      <c r="G546" s="196" t="s">
        <v>325</v>
      </c>
      <c r="H546" s="197">
        <v>1</v>
      </c>
      <c r="I546" s="198"/>
      <c r="J546" s="199">
        <f>ROUND(I546*H546,2)</f>
        <v>0</v>
      </c>
      <c r="K546" s="195" t="s">
        <v>1</v>
      </c>
      <c r="L546" s="41"/>
      <c r="M546" s="200" t="s">
        <v>1</v>
      </c>
      <c r="N546" s="201" t="s">
        <v>45</v>
      </c>
      <c r="O546" s="73"/>
      <c r="P546" s="202">
        <f>O546*H546</f>
        <v>0</v>
      </c>
      <c r="Q546" s="202">
        <v>0</v>
      </c>
      <c r="R546" s="202">
        <f>Q546*H546</f>
        <v>0</v>
      </c>
      <c r="S546" s="202">
        <v>0</v>
      </c>
      <c r="T546" s="203">
        <f>S546*H546</f>
        <v>0</v>
      </c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R546" s="204" t="s">
        <v>270</v>
      </c>
      <c r="AT546" s="204" t="s">
        <v>166</v>
      </c>
      <c r="AU546" s="204" t="s">
        <v>90</v>
      </c>
      <c r="AY546" s="19" t="s">
        <v>164</v>
      </c>
      <c r="BE546" s="205">
        <f>IF(N546="základní",J546,0)</f>
        <v>0</v>
      </c>
      <c r="BF546" s="205">
        <f>IF(N546="snížená",J546,0)</f>
        <v>0</v>
      </c>
      <c r="BG546" s="205">
        <f>IF(N546="zákl. přenesená",J546,0)</f>
        <v>0</v>
      </c>
      <c r="BH546" s="205">
        <f>IF(N546="sníž. přenesená",J546,0)</f>
        <v>0</v>
      </c>
      <c r="BI546" s="205">
        <f>IF(N546="nulová",J546,0)</f>
        <v>0</v>
      </c>
      <c r="BJ546" s="19" t="s">
        <v>88</v>
      </c>
      <c r="BK546" s="205">
        <f>ROUND(I546*H546,2)</f>
        <v>0</v>
      </c>
      <c r="BL546" s="19" t="s">
        <v>270</v>
      </c>
      <c r="BM546" s="204" t="s">
        <v>1314</v>
      </c>
    </row>
    <row r="547" spans="1:65" s="2" customFormat="1" ht="19.2">
      <c r="A547" s="36"/>
      <c r="B547" s="37"/>
      <c r="C547" s="38"/>
      <c r="D547" s="208" t="s">
        <v>195</v>
      </c>
      <c r="E547" s="38"/>
      <c r="F547" s="228" t="s">
        <v>1290</v>
      </c>
      <c r="G547" s="38"/>
      <c r="H547" s="38"/>
      <c r="I547" s="229"/>
      <c r="J547" s="38"/>
      <c r="K547" s="38"/>
      <c r="L547" s="41"/>
      <c r="M547" s="230"/>
      <c r="N547" s="231"/>
      <c r="O547" s="73"/>
      <c r="P547" s="73"/>
      <c r="Q547" s="73"/>
      <c r="R547" s="73"/>
      <c r="S547" s="73"/>
      <c r="T547" s="74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T547" s="19" t="s">
        <v>195</v>
      </c>
      <c r="AU547" s="19" t="s">
        <v>90</v>
      </c>
    </row>
    <row r="548" spans="1:65" s="2" customFormat="1" ht="22.2" customHeight="1">
      <c r="A548" s="36"/>
      <c r="B548" s="37"/>
      <c r="C548" s="193" t="s">
        <v>1315</v>
      </c>
      <c r="D548" s="193" t="s">
        <v>166</v>
      </c>
      <c r="E548" s="194" t="s">
        <v>1316</v>
      </c>
      <c r="F548" s="195" t="s">
        <v>1317</v>
      </c>
      <c r="G548" s="196" t="s">
        <v>1205</v>
      </c>
      <c r="H548" s="280"/>
      <c r="I548" s="198"/>
      <c r="J548" s="199">
        <f>ROUND(I548*H548,2)</f>
        <v>0</v>
      </c>
      <c r="K548" s="195" t="s">
        <v>170</v>
      </c>
      <c r="L548" s="41"/>
      <c r="M548" s="281" t="s">
        <v>1</v>
      </c>
      <c r="N548" s="282" t="s">
        <v>45</v>
      </c>
      <c r="O548" s="283"/>
      <c r="P548" s="284">
        <f>O548*H548</f>
        <v>0</v>
      </c>
      <c r="Q548" s="284">
        <v>0</v>
      </c>
      <c r="R548" s="284">
        <f>Q548*H548</f>
        <v>0</v>
      </c>
      <c r="S548" s="284">
        <v>0</v>
      </c>
      <c r="T548" s="285">
        <f>S548*H548</f>
        <v>0</v>
      </c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R548" s="204" t="s">
        <v>270</v>
      </c>
      <c r="AT548" s="204" t="s">
        <v>166</v>
      </c>
      <c r="AU548" s="204" t="s">
        <v>90</v>
      </c>
      <c r="AY548" s="19" t="s">
        <v>164</v>
      </c>
      <c r="BE548" s="205">
        <f>IF(N548="základní",J548,0)</f>
        <v>0</v>
      </c>
      <c r="BF548" s="205">
        <f>IF(N548="snížená",J548,0)</f>
        <v>0</v>
      </c>
      <c r="BG548" s="205">
        <f>IF(N548="zákl. přenesená",J548,0)</f>
        <v>0</v>
      </c>
      <c r="BH548" s="205">
        <f>IF(N548="sníž. přenesená",J548,0)</f>
        <v>0</v>
      </c>
      <c r="BI548" s="205">
        <f>IF(N548="nulová",J548,0)</f>
        <v>0</v>
      </c>
      <c r="BJ548" s="19" t="s">
        <v>88</v>
      </c>
      <c r="BK548" s="205">
        <f>ROUND(I548*H548,2)</f>
        <v>0</v>
      </c>
      <c r="BL548" s="19" t="s">
        <v>270</v>
      </c>
      <c r="BM548" s="204" t="s">
        <v>1318</v>
      </c>
    </row>
    <row r="549" spans="1:65" s="2" customFormat="1" ht="6.9" customHeight="1">
      <c r="A549" s="36"/>
      <c r="B549" s="56"/>
      <c r="C549" s="57"/>
      <c r="D549" s="57"/>
      <c r="E549" s="57"/>
      <c r="F549" s="57"/>
      <c r="G549" s="57"/>
      <c r="H549" s="57"/>
      <c r="I549" s="57"/>
      <c r="J549" s="57"/>
      <c r="K549" s="57"/>
      <c r="L549" s="41"/>
      <c r="M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</row>
  </sheetData>
  <sheetProtection algorithmName="SHA-512" hashValue="gSm9AzJ4h6EWYdtatCQe5Xl3KdBBCYVlr00ekCA3agx7CisjwKEd1xj3fajq+fpOug3JlUPl6y8K1t+Rn/MWUQ==" saltValue="3iCH64O5viKQDyHeZ2nRE6Qoo68zQo7OU0NB5MFmM4WnDp0RJYGM5Q9iNnWaWJg4VB61zI4U2aZwdtD4WKfi4w==" spinCount="100000" sheet="1" objects="1" scenarios="1" formatColumns="0" formatRows="0" autoFilter="0"/>
  <autoFilter ref="C146:K548"/>
  <mergeCells count="9">
    <mergeCell ref="E87:H87"/>
    <mergeCell ref="E137:H137"/>
    <mergeCell ref="E139:H13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1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05"/>
  <sheetViews>
    <sheetView showGridLines="0" view="pageBreakPreview" zoomScale="80" zoomScaleNormal="100" zoomScaleSheetLayoutView="80" workbookViewId="0"/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54.42578125" style="1" customWidth="1"/>
    <col min="7" max="7" width="8" style="1" customWidth="1"/>
    <col min="8" max="8" width="15" style="1" customWidth="1"/>
    <col min="9" max="9" width="16.85546875" style="1" customWidth="1"/>
    <col min="10" max="11" width="23.85546875" style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AT2" s="19" t="s">
        <v>96</v>
      </c>
    </row>
    <row r="3" spans="1:46" s="1" customFormat="1" ht="6.9" customHeight="1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2"/>
      <c r="AT3" s="19" t="s">
        <v>90</v>
      </c>
    </row>
    <row r="4" spans="1:46" s="1" customFormat="1" ht="24.9" customHeight="1">
      <c r="B4" s="22"/>
      <c r="D4" s="119" t="s">
        <v>131</v>
      </c>
      <c r="L4" s="22"/>
      <c r="M4" s="120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21" t="s">
        <v>16</v>
      </c>
      <c r="L6" s="22"/>
    </row>
    <row r="7" spans="1:46" s="1" customFormat="1" ht="27" customHeight="1">
      <c r="B7" s="22"/>
      <c r="E7" s="331" t="str">
        <f>'Rekapitulace stavby'!K6</f>
        <v>Rekonstrukce stávajících garáží v suterénních, přízemních a dvorních prostorech objektů Vinohradská</v>
      </c>
      <c r="F7" s="332"/>
      <c r="G7" s="332"/>
      <c r="H7" s="332"/>
      <c r="L7" s="22"/>
    </row>
    <row r="8" spans="1:46" s="2" customFormat="1" ht="12" customHeight="1">
      <c r="A8" s="36"/>
      <c r="B8" s="41"/>
      <c r="C8" s="36"/>
      <c r="D8" s="121" t="s">
        <v>132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5.6" customHeight="1">
      <c r="A9" s="36"/>
      <c r="B9" s="41"/>
      <c r="C9" s="36"/>
      <c r="D9" s="36"/>
      <c r="E9" s="333" t="s">
        <v>1319</v>
      </c>
      <c r="F9" s="334"/>
      <c r="G9" s="334"/>
      <c r="H9" s="334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0.199999999999999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21" t="s">
        <v>18</v>
      </c>
      <c r="E11" s="36"/>
      <c r="F11" s="112" t="s">
        <v>1</v>
      </c>
      <c r="G11" s="36"/>
      <c r="H11" s="36"/>
      <c r="I11" s="121" t="s">
        <v>19</v>
      </c>
      <c r="J11" s="112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21" t="s">
        <v>20</v>
      </c>
      <c r="E12" s="36"/>
      <c r="F12" s="112" t="s">
        <v>21</v>
      </c>
      <c r="G12" s="36"/>
      <c r="H12" s="36"/>
      <c r="I12" s="121" t="s">
        <v>22</v>
      </c>
      <c r="J12" s="122" t="str">
        <f>'Rekapitulace stavby'!AN8</f>
        <v>15. 4. 2022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21" t="s">
        <v>24</v>
      </c>
      <c r="E14" s="36"/>
      <c r="F14" s="36"/>
      <c r="G14" s="36"/>
      <c r="H14" s="36"/>
      <c r="I14" s="121" t="s">
        <v>25</v>
      </c>
      <c r="J14" s="112" t="s">
        <v>26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2" t="s">
        <v>27</v>
      </c>
      <c r="F15" s="36"/>
      <c r="G15" s="36"/>
      <c r="H15" s="36"/>
      <c r="I15" s="121" t="s">
        <v>28</v>
      </c>
      <c r="J15" s="112" t="s">
        <v>29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21" t="s">
        <v>30</v>
      </c>
      <c r="E17" s="36"/>
      <c r="F17" s="36"/>
      <c r="G17" s="36"/>
      <c r="H17" s="36"/>
      <c r="I17" s="121" t="s">
        <v>25</v>
      </c>
      <c r="J17" s="32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35" t="str">
        <f>'Rekapitulace stavby'!E14</f>
        <v>Vyplň údaj</v>
      </c>
      <c r="F18" s="336"/>
      <c r="G18" s="336"/>
      <c r="H18" s="336"/>
      <c r="I18" s="121" t="s">
        <v>28</v>
      </c>
      <c r="J18" s="32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21" t="s">
        <v>32</v>
      </c>
      <c r="E20" s="36"/>
      <c r="F20" s="36"/>
      <c r="G20" s="36"/>
      <c r="H20" s="36"/>
      <c r="I20" s="121" t="s">
        <v>25</v>
      </c>
      <c r="J20" s="112" t="s">
        <v>33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2" t="s">
        <v>34</v>
      </c>
      <c r="F21" s="36"/>
      <c r="G21" s="36"/>
      <c r="H21" s="36"/>
      <c r="I21" s="121" t="s">
        <v>28</v>
      </c>
      <c r="J21" s="112" t="s">
        <v>35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21" t="s">
        <v>37</v>
      </c>
      <c r="E23" s="36"/>
      <c r="F23" s="36"/>
      <c r="G23" s="36"/>
      <c r="H23" s="36"/>
      <c r="I23" s="121" t="s">
        <v>25</v>
      </c>
      <c r="J23" s="112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2" t="str">
        <f>IF('Rekapitulace stavby'!E20="","",'Rekapitulace stavby'!E20)</f>
        <v xml:space="preserve"> </v>
      </c>
      <c r="F24" s="36"/>
      <c r="G24" s="36"/>
      <c r="H24" s="36"/>
      <c r="I24" s="121" t="s">
        <v>28</v>
      </c>
      <c r="J24" s="112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21" t="s">
        <v>39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56" customHeight="1">
      <c r="A27" s="123"/>
      <c r="B27" s="124"/>
      <c r="C27" s="123"/>
      <c r="D27" s="123"/>
      <c r="E27" s="337" t="s">
        <v>592</v>
      </c>
      <c r="F27" s="337"/>
      <c r="G27" s="337"/>
      <c r="H27" s="337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pans="1:31" s="2" customFormat="1" ht="6.9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>
      <c r="A29" s="36"/>
      <c r="B29" s="41"/>
      <c r="C29" s="36"/>
      <c r="D29" s="126"/>
      <c r="E29" s="126"/>
      <c r="F29" s="126"/>
      <c r="G29" s="126"/>
      <c r="H29" s="126"/>
      <c r="I29" s="126"/>
      <c r="J29" s="126"/>
      <c r="K29" s="126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7" t="s">
        <v>40</v>
      </c>
      <c r="E30" s="36"/>
      <c r="F30" s="36"/>
      <c r="G30" s="36"/>
      <c r="H30" s="36"/>
      <c r="I30" s="36"/>
      <c r="J30" s="128">
        <f>ROUND(J126,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26"/>
      <c r="E31" s="126"/>
      <c r="F31" s="126"/>
      <c r="G31" s="126"/>
      <c r="H31" s="126"/>
      <c r="I31" s="126"/>
      <c r="J31" s="126"/>
      <c r="K31" s="12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>
      <c r="A32" s="36"/>
      <c r="B32" s="41"/>
      <c r="C32" s="36"/>
      <c r="D32" s="36"/>
      <c r="E32" s="36"/>
      <c r="F32" s="129" t="s">
        <v>42</v>
      </c>
      <c r="G32" s="36"/>
      <c r="H32" s="36"/>
      <c r="I32" s="129" t="s">
        <v>41</v>
      </c>
      <c r="J32" s="129" t="s">
        <v>43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>
      <c r="A33" s="36"/>
      <c r="B33" s="41"/>
      <c r="C33" s="36"/>
      <c r="D33" s="130" t="s">
        <v>44</v>
      </c>
      <c r="E33" s="121" t="s">
        <v>45</v>
      </c>
      <c r="F33" s="131">
        <f>ROUND((SUM(BE126:BE504)),  2)</f>
        <v>0</v>
      </c>
      <c r="G33" s="36"/>
      <c r="H33" s="36"/>
      <c r="I33" s="132">
        <v>0.21</v>
      </c>
      <c r="J33" s="131">
        <f>ROUND(((SUM(BE126:BE504))*I33),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121" t="s">
        <v>46</v>
      </c>
      <c r="F34" s="131">
        <f>ROUND((SUM(BF126:BF504)),  2)</f>
        <v>0</v>
      </c>
      <c r="G34" s="36"/>
      <c r="H34" s="36"/>
      <c r="I34" s="132">
        <v>0.15</v>
      </c>
      <c r="J34" s="131">
        <f>ROUND(((SUM(BF126:BF504))*I34),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>
      <c r="A35" s="36"/>
      <c r="B35" s="41"/>
      <c r="C35" s="36"/>
      <c r="D35" s="36"/>
      <c r="E35" s="121" t="s">
        <v>47</v>
      </c>
      <c r="F35" s="131">
        <f>ROUND((SUM(BG126:BG504)),  2)</f>
        <v>0</v>
      </c>
      <c r="G35" s="36"/>
      <c r="H35" s="36"/>
      <c r="I35" s="132">
        <v>0.21</v>
      </c>
      <c r="J35" s="131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>
      <c r="A36" s="36"/>
      <c r="B36" s="41"/>
      <c r="C36" s="36"/>
      <c r="D36" s="36"/>
      <c r="E36" s="121" t="s">
        <v>48</v>
      </c>
      <c r="F36" s="131">
        <f>ROUND((SUM(BH126:BH504)),  2)</f>
        <v>0</v>
      </c>
      <c r="G36" s="36"/>
      <c r="H36" s="36"/>
      <c r="I36" s="132">
        <v>0.15</v>
      </c>
      <c r="J36" s="131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21" t="s">
        <v>49</v>
      </c>
      <c r="F37" s="131">
        <f>ROUND((SUM(BI126:BI504)),  2)</f>
        <v>0</v>
      </c>
      <c r="G37" s="36"/>
      <c r="H37" s="36"/>
      <c r="I37" s="132">
        <v>0</v>
      </c>
      <c r="J37" s="131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33"/>
      <c r="D39" s="134" t="s">
        <v>50</v>
      </c>
      <c r="E39" s="135"/>
      <c r="F39" s="135"/>
      <c r="G39" s="136" t="s">
        <v>51</v>
      </c>
      <c r="H39" s="137" t="s">
        <v>52</v>
      </c>
      <c r="I39" s="135"/>
      <c r="J39" s="138">
        <f>SUM(J30:J37)</f>
        <v>0</v>
      </c>
      <c r="K39" s="139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1" customFormat="1" ht="14.4" customHeight="1">
      <c r="B41" s="22"/>
      <c r="L41" s="22"/>
    </row>
    <row r="42" spans="1:31" s="1" customFormat="1" ht="14.4" customHeight="1">
      <c r="B42" s="22"/>
      <c r="L42" s="22"/>
    </row>
    <row r="43" spans="1:31" s="1" customFormat="1" ht="14.4" customHeight="1">
      <c r="B43" s="22"/>
      <c r="L43" s="22"/>
    </row>
    <row r="44" spans="1:31" s="1" customFormat="1" ht="14.4" customHeight="1">
      <c r="B44" s="22"/>
      <c r="L44" s="22"/>
    </row>
    <row r="45" spans="1:31" s="1" customFormat="1" ht="14.4" customHeight="1">
      <c r="B45" s="22"/>
      <c r="L45" s="22"/>
    </row>
    <row r="46" spans="1:31" s="1" customFormat="1" ht="14.4" customHeight="1">
      <c r="B46" s="22"/>
      <c r="L46" s="22"/>
    </row>
    <row r="47" spans="1:31" s="1" customFormat="1" ht="14.4" customHeight="1">
      <c r="B47" s="22"/>
      <c r="L47" s="22"/>
    </row>
    <row r="48" spans="1:31" s="1" customFormat="1" ht="14.4" customHeight="1">
      <c r="B48" s="22"/>
      <c r="L48" s="22"/>
    </row>
    <row r="49" spans="1:31" s="1" customFormat="1" ht="14.4" customHeight="1">
      <c r="B49" s="22"/>
      <c r="L49" s="22"/>
    </row>
    <row r="50" spans="1:31" s="2" customFormat="1" ht="14.4" customHeight="1">
      <c r="B50" s="53"/>
      <c r="D50" s="140" t="s">
        <v>53</v>
      </c>
      <c r="E50" s="141"/>
      <c r="F50" s="141"/>
      <c r="G50" s="140" t="s">
        <v>54</v>
      </c>
      <c r="H50" s="141"/>
      <c r="I50" s="141"/>
      <c r="J50" s="141"/>
      <c r="K50" s="141"/>
      <c r="L50" s="53"/>
    </row>
    <row r="51" spans="1:31" ht="10.199999999999999">
      <c r="B51" s="22"/>
      <c r="L51" s="22"/>
    </row>
    <row r="52" spans="1:31" ht="10.199999999999999">
      <c r="B52" s="22"/>
      <c r="L52" s="22"/>
    </row>
    <row r="53" spans="1:31" ht="10.199999999999999">
      <c r="B53" s="22"/>
      <c r="L53" s="22"/>
    </row>
    <row r="54" spans="1:31" ht="10.199999999999999">
      <c r="B54" s="22"/>
      <c r="L54" s="22"/>
    </row>
    <row r="55" spans="1:31" ht="10.199999999999999">
      <c r="B55" s="22"/>
      <c r="L55" s="22"/>
    </row>
    <row r="56" spans="1:31" ht="10.199999999999999">
      <c r="B56" s="22"/>
      <c r="L56" s="22"/>
    </row>
    <row r="57" spans="1:31" ht="10.199999999999999">
      <c r="B57" s="22"/>
      <c r="L57" s="22"/>
    </row>
    <row r="58" spans="1:31" ht="10.199999999999999">
      <c r="B58" s="22"/>
      <c r="L58" s="22"/>
    </row>
    <row r="59" spans="1:31" ht="10.199999999999999">
      <c r="B59" s="22"/>
      <c r="L59" s="22"/>
    </row>
    <row r="60" spans="1:31" ht="10.199999999999999">
      <c r="B60" s="22"/>
      <c r="L60" s="22"/>
    </row>
    <row r="61" spans="1:31" s="2" customFormat="1" ht="13.2">
      <c r="A61" s="36"/>
      <c r="B61" s="41"/>
      <c r="C61" s="36"/>
      <c r="D61" s="142" t="s">
        <v>55</v>
      </c>
      <c r="E61" s="143"/>
      <c r="F61" s="144" t="s">
        <v>56</v>
      </c>
      <c r="G61" s="142" t="s">
        <v>55</v>
      </c>
      <c r="H61" s="143"/>
      <c r="I61" s="143"/>
      <c r="J61" s="145" t="s">
        <v>56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0.199999999999999">
      <c r="B62" s="22"/>
      <c r="L62" s="22"/>
    </row>
    <row r="63" spans="1:31" ht="10.199999999999999">
      <c r="B63" s="22"/>
      <c r="L63" s="22"/>
    </row>
    <row r="64" spans="1:31" ht="10.199999999999999">
      <c r="B64" s="22"/>
      <c r="L64" s="22"/>
    </row>
    <row r="65" spans="1:31" s="2" customFormat="1" ht="13.2">
      <c r="A65" s="36"/>
      <c r="B65" s="41"/>
      <c r="C65" s="36"/>
      <c r="D65" s="140" t="s">
        <v>57</v>
      </c>
      <c r="E65" s="146"/>
      <c r="F65" s="146"/>
      <c r="G65" s="140" t="s">
        <v>58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0.199999999999999">
      <c r="B66" s="22"/>
      <c r="L66" s="22"/>
    </row>
    <row r="67" spans="1:31" ht="10.199999999999999">
      <c r="B67" s="22"/>
      <c r="L67" s="22"/>
    </row>
    <row r="68" spans="1:31" ht="10.199999999999999">
      <c r="B68" s="22"/>
      <c r="L68" s="22"/>
    </row>
    <row r="69" spans="1:31" ht="10.199999999999999">
      <c r="B69" s="22"/>
      <c r="L69" s="22"/>
    </row>
    <row r="70" spans="1:31" ht="10.199999999999999">
      <c r="B70" s="22"/>
      <c r="L70" s="22"/>
    </row>
    <row r="71" spans="1:31" ht="10.199999999999999">
      <c r="B71" s="22"/>
      <c r="L71" s="22"/>
    </row>
    <row r="72" spans="1:31" ht="10.199999999999999">
      <c r="B72" s="22"/>
      <c r="L72" s="22"/>
    </row>
    <row r="73" spans="1:31" ht="10.199999999999999">
      <c r="B73" s="22"/>
      <c r="L73" s="22"/>
    </row>
    <row r="74" spans="1:31" ht="10.199999999999999">
      <c r="B74" s="22"/>
      <c r="L74" s="22"/>
    </row>
    <row r="75" spans="1:31" ht="10.199999999999999">
      <c r="B75" s="22"/>
      <c r="L75" s="22"/>
    </row>
    <row r="76" spans="1:31" s="2" customFormat="1" ht="13.2">
      <c r="A76" s="36"/>
      <c r="B76" s="41"/>
      <c r="C76" s="36"/>
      <c r="D76" s="142" t="s">
        <v>55</v>
      </c>
      <c r="E76" s="143"/>
      <c r="F76" s="144" t="s">
        <v>56</v>
      </c>
      <c r="G76" s="142" t="s">
        <v>55</v>
      </c>
      <c r="H76" s="143"/>
      <c r="I76" s="143"/>
      <c r="J76" s="145" t="s">
        <v>56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" customHeight="1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47" s="2" customFormat="1" ht="6.9" customHeight="1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47" s="2" customFormat="1" ht="24.9" customHeight="1">
      <c r="A82" s="36"/>
      <c r="B82" s="37"/>
      <c r="C82" s="25" t="s">
        <v>135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47" s="2" customFormat="1" ht="6.9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47" s="2" customFormat="1" ht="12" customHeight="1">
      <c r="A84" s="36"/>
      <c r="B84" s="37"/>
      <c r="C84" s="31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47" s="2" customFormat="1" ht="27" customHeight="1">
      <c r="A85" s="36"/>
      <c r="B85" s="37"/>
      <c r="C85" s="38"/>
      <c r="D85" s="38"/>
      <c r="E85" s="338" t="str">
        <f>E7</f>
        <v>Rekonstrukce stávajících garáží v suterénních, přízemních a dvorních prostorech objektů Vinohradská</v>
      </c>
      <c r="F85" s="339"/>
      <c r="G85" s="339"/>
      <c r="H85" s="339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47" s="2" customFormat="1" ht="12" customHeight="1">
      <c r="A86" s="36"/>
      <c r="B86" s="37"/>
      <c r="C86" s="31" t="s">
        <v>132</v>
      </c>
      <c r="D86" s="38"/>
      <c r="E86" s="38"/>
      <c r="F86" s="38"/>
      <c r="G86" s="38"/>
      <c r="H86" s="38"/>
      <c r="I86" s="38"/>
      <c r="J86" s="38"/>
      <c r="K86" s="38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47" s="2" customFormat="1" ht="15.6" customHeight="1">
      <c r="A87" s="36"/>
      <c r="B87" s="37"/>
      <c r="C87" s="38"/>
      <c r="D87" s="38"/>
      <c r="E87" s="291" t="str">
        <f>E9</f>
        <v>D.1.2.01 - Stavebně konstrukční řešení</v>
      </c>
      <c r="F87" s="340"/>
      <c r="G87" s="340"/>
      <c r="H87" s="340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47" s="2" customFormat="1" ht="6.9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47" s="2" customFormat="1" ht="12" customHeight="1">
      <c r="A89" s="36"/>
      <c r="B89" s="37"/>
      <c r="C89" s="31" t="s">
        <v>20</v>
      </c>
      <c r="D89" s="38"/>
      <c r="E89" s="38"/>
      <c r="F89" s="29" t="str">
        <f>F12</f>
        <v>Vinohradská 114/1756, 116/1755, Praha3</v>
      </c>
      <c r="G89" s="38"/>
      <c r="H89" s="38"/>
      <c r="I89" s="31" t="s">
        <v>22</v>
      </c>
      <c r="J89" s="68" t="str">
        <f>IF(J12="","",J12)</f>
        <v>15. 4. 2022</v>
      </c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47" s="2" customFormat="1" ht="6.9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47" s="2" customFormat="1" ht="40.799999999999997" customHeight="1">
      <c r="A91" s="36"/>
      <c r="B91" s="37"/>
      <c r="C91" s="31" t="s">
        <v>24</v>
      </c>
      <c r="D91" s="38"/>
      <c r="E91" s="38"/>
      <c r="F91" s="29" t="str">
        <f>E15</f>
        <v>Městská část Praha 3, Havlíčkovo nám.9/700, Praha3</v>
      </c>
      <c r="G91" s="38"/>
      <c r="H91" s="38"/>
      <c r="I91" s="31" t="s">
        <v>32</v>
      </c>
      <c r="J91" s="34" t="str">
        <f>E21</f>
        <v>Contractis, s.r.o., Moulíkova 3286/1b, Praha 5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47" s="2" customFormat="1" ht="15.6" customHeight="1">
      <c r="A92" s="36"/>
      <c r="B92" s="37"/>
      <c r="C92" s="31" t="s">
        <v>30</v>
      </c>
      <c r="D92" s="38"/>
      <c r="E92" s="38"/>
      <c r="F92" s="29" t="str">
        <f>IF(E18="","",E18)</f>
        <v>Vyplň údaj</v>
      </c>
      <c r="G92" s="38"/>
      <c r="H92" s="38"/>
      <c r="I92" s="31" t="s">
        <v>37</v>
      </c>
      <c r="J92" s="34" t="str">
        <f>E24</f>
        <v xml:space="preserve"> </v>
      </c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47" s="2" customFormat="1" ht="10.35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47" s="2" customFormat="1" ht="29.25" customHeight="1">
      <c r="A94" s="36"/>
      <c r="B94" s="37"/>
      <c r="C94" s="151" t="s">
        <v>136</v>
      </c>
      <c r="D94" s="152"/>
      <c r="E94" s="152"/>
      <c r="F94" s="152"/>
      <c r="G94" s="152"/>
      <c r="H94" s="152"/>
      <c r="I94" s="152"/>
      <c r="J94" s="153" t="s">
        <v>137</v>
      </c>
      <c r="K94" s="152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47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47" s="2" customFormat="1" ht="22.8" customHeight="1">
      <c r="A96" s="36"/>
      <c r="B96" s="37"/>
      <c r="C96" s="154" t="s">
        <v>138</v>
      </c>
      <c r="D96" s="38"/>
      <c r="E96" s="38"/>
      <c r="F96" s="38"/>
      <c r="G96" s="38"/>
      <c r="H96" s="38"/>
      <c r="I96" s="38"/>
      <c r="J96" s="86">
        <f>J126</f>
        <v>0</v>
      </c>
      <c r="K96" s="38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9" t="s">
        <v>139</v>
      </c>
    </row>
    <row r="97" spans="1:31" s="9" customFormat="1" ht="24.9" customHeight="1">
      <c r="B97" s="155"/>
      <c r="C97" s="156"/>
      <c r="D97" s="157" t="s">
        <v>140</v>
      </c>
      <c r="E97" s="158"/>
      <c r="F97" s="158"/>
      <c r="G97" s="158"/>
      <c r="H97" s="158"/>
      <c r="I97" s="158"/>
      <c r="J97" s="159">
        <f>J127</f>
        <v>0</v>
      </c>
      <c r="K97" s="156"/>
      <c r="L97" s="160"/>
    </row>
    <row r="98" spans="1:31" s="10" customFormat="1" ht="19.95" customHeight="1">
      <c r="B98" s="161"/>
      <c r="C98" s="106"/>
      <c r="D98" s="162" t="s">
        <v>141</v>
      </c>
      <c r="E98" s="163"/>
      <c r="F98" s="163"/>
      <c r="G98" s="163"/>
      <c r="H98" s="163"/>
      <c r="I98" s="163"/>
      <c r="J98" s="164">
        <f>J128</f>
        <v>0</v>
      </c>
      <c r="K98" s="106"/>
      <c r="L98" s="165"/>
    </row>
    <row r="99" spans="1:31" s="10" customFormat="1" ht="19.95" customHeight="1">
      <c r="B99" s="161"/>
      <c r="C99" s="106"/>
      <c r="D99" s="162" t="s">
        <v>1320</v>
      </c>
      <c r="E99" s="163"/>
      <c r="F99" s="163"/>
      <c r="G99" s="163"/>
      <c r="H99" s="163"/>
      <c r="I99" s="163"/>
      <c r="J99" s="164">
        <f>J139</f>
        <v>0</v>
      </c>
      <c r="K99" s="106"/>
      <c r="L99" s="165"/>
    </row>
    <row r="100" spans="1:31" s="10" customFormat="1" ht="14.85" customHeight="1">
      <c r="B100" s="161"/>
      <c r="C100" s="106"/>
      <c r="D100" s="162" t="s">
        <v>1321</v>
      </c>
      <c r="E100" s="163"/>
      <c r="F100" s="163"/>
      <c r="G100" s="163"/>
      <c r="H100" s="163"/>
      <c r="I100" s="163"/>
      <c r="J100" s="164">
        <f>J211</f>
        <v>0</v>
      </c>
      <c r="K100" s="106"/>
      <c r="L100" s="165"/>
    </row>
    <row r="101" spans="1:31" s="10" customFormat="1" ht="19.95" customHeight="1">
      <c r="B101" s="161"/>
      <c r="C101" s="106"/>
      <c r="D101" s="162" t="s">
        <v>142</v>
      </c>
      <c r="E101" s="163"/>
      <c r="F101" s="163"/>
      <c r="G101" s="163"/>
      <c r="H101" s="163"/>
      <c r="I101" s="163"/>
      <c r="J101" s="164">
        <f>J235</f>
        <v>0</v>
      </c>
      <c r="K101" s="106"/>
      <c r="L101" s="165"/>
    </row>
    <row r="102" spans="1:31" s="10" customFormat="1" ht="19.95" customHeight="1">
      <c r="B102" s="161"/>
      <c r="C102" s="106"/>
      <c r="D102" s="162" t="s">
        <v>1322</v>
      </c>
      <c r="E102" s="163"/>
      <c r="F102" s="163"/>
      <c r="G102" s="163"/>
      <c r="H102" s="163"/>
      <c r="I102" s="163"/>
      <c r="J102" s="164">
        <f>J346</f>
        <v>0</v>
      </c>
      <c r="K102" s="106"/>
      <c r="L102" s="165"/>
    </row>
    <row r="103" spans="1:31" s="10" customFormat="1" ht="19.95" customHeight="1">
      <c r="B103" s="161"/>
      <c r="C103" s="106"/>
      <c r="D103" s="162" t="s">
        <v>593</v>
      </c>
      <c r="E103" s="163"/>
      <c r="F103" s="163"/>
      <c r="G103" s="163"/>
      <c r="H103" s="163"/>
      <c r="I103" s="163"/>
      <c r="J103" s="164">
        <f>J441</f>
        <v>0</v>
      </c>
      <c r="K103" s="106"/>
      <c r="L103" s="165"/>
    </row>
    <row r="104" spans="1:31" s="10" customFormat="1" ht="19.95" customHeight="1">
      <c r="B104" s="161"/>
      <c r="C104" s="106"/>
      <c r="D104" s="162" t="s">
        <v>143</v>
      </c>
      <c r="E104" s="163"/>
      <c r="F104" s="163"/>
      <c r="G104" s="163"/>
      <c r="H104" s="163"/>
      <c r="I104" s="163"/>
      <c r="J104" s="164">
        <f>J463</f>
        <v>0</v>
      </c>
      <c r="K104" s="106"/>
      <c r="L104" s="165"/>
    </row>
    <row r="105" spans="1:31" s="10" customFormat="1" ht="19.95" customHeight="1">
      <c r="B105" s="161"/>
      <c r="C105" s="106"/>
      <c r="D105" s="162" t="s">
        <v>144</v>
      </c>
      <c r="E105" s="163"/>
      <c r="F105" s="163"/>
      <c r="G105" s="163"/>
      <c r="H105" s="163"/>
      <c r="I105" s="163"/>
      <c r="J105" s="164">
        <f>J495</f>
        <v>0</v>
      </c>
      <c r="K105" s="106"/>
      <c r="L105" s="165"/>
    </row>
    <row r="106" spans="1:31" s="10" customFormat="1" ht="19.95" customHeight="1">
      <c r="B106" s="161"/>
      <c r="C106" s="106"/>
      <c r="D106" s="162" t="s">
        <v>145</v>
      </c>
      <c r="E106" s="163"/>
      <c r="F106" s="163"/>
      <c r="G106" s="163"/>
      <c r="H106" s="163"/>
      <c r="I106" s="163"/>
      <c r="J106" s="164">
        <f>J503</f>
        <v>0</v>
      </c>
      <c r="K106" s="106"/>
      <c r="L106" s="165"/>
    </row>
    <row r="107" spans="1:31" s="2" customFormat="1" ht="21.75" customHeight="1">
      <c r="A107" s="36"/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31" s="2" customFormat="1" ht="6.9" customHeight="1">
      <c r="A108" s="36"/>
      <c r="B108" s="56"/>
      <c r="C108" s="57"/>
      <c r="D108" s="57"/>
      <c r="E108" s="57"/>
      <c r="F108" s="57"/>
      <c r="G108" s="57"/>
      <c r="H108" s="57"/>
      <c r="I108" s="57"/>
      <c r="J108" s="57"/>
      <c r="K108" s="57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12" spans="1:31" s="2" customFormat="1" ht="6.9" customHeight="1">
      <c r="A112" s="36"/>
      <c r="B112" s="58"/>
      <c r="C112" s="59"/>
      <c r="D112" s="59"/>
      <c r="E112" s="59"/>
      <c r="F112" s="59"/>
      <c r="G112" s="59"/>
      <c r="H112" s="59"/>
      <c r="I112" s="59"/>
      <c r="J112" s="59"/>
      <c r="K112" s="59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63" s="2" customFormat="1" ht="24.9" customHeight="1">
      <c r="A113" s="36"/>
      <c r="B113" s="37"/>
      <c r="C113" s="25" t="s">
        <v>149</v>
      </c>
      <c r="D113" s="38"/>
      <c r="E113" s="38"/>
      <c r="F113" s="38"/>
      <c r="G113" s="38"/>
      <c r="H113" s="38"/>
      <c r="I113" s="38"/>
      <c r="J113" s="38"/>
      <c r="K113" s="38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63" s="2" customFormat="1" ht="6.9" customHeight="1">
      <c r="A114" s="36"/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63" s="2" customFormat="1" ht="12" customHeight="1">
      <c r="A115" s="36"/>
      <c r="B115" s="37"/>
      <c r="C115" s="31" t="s">
        <v>16</v>
      </c>
      <c r="D115" s="38"/>
      <c r="E115" s="38"/>
      <c r="F115" s="38"/>
      <c r="G115" s="38"/>
      <c r="H115" s="38"/>
      <c r="I115" s="38"/>
      <c r="J115" s="38"/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3" s="2" customFormat="1" ht="27" customHeight="1">
      <c r="A116" s="36"/>
      <c r="B116" s="37"/>
      <c r="C116" s="38"/>
      <c r="D116" s="38"/>
      <c r="E116" s="338" t="str">
        <f>E7</f>
        <v>Rekonstrukce stávajících garáží v suterénních, přízemních a dvorních prostorech objektů Vinohradská</v>
      </c>
      <c r="F116" s="339"/>
      <c r="G116" s="339"/>
      <c r="H116" s="339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3" s="2" customFormat="1" ht="12" customHeight="1">
      <c r="A117" s="36"/>
      <c r="B117" s="37"/>
      <c r="C117" s="31" t="s">
        <v>132</v>
      </c>
      <c r="D117" s="38"/>
      <c r="E117" s="38"/>
      <c r="F117" s="38"/>
      <c r="G117" s="38"/>
      <c r="H117" s="38"/>
      <c r="I117" s="38"/>
      <c r="J117" s="38"/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3" s="2" customFormat="1" ht="15.6" customHeight="1">
      <c r="A118" s="36"/>
      <c r="B118" s="37"/>
      <c r="C118" s="38"/>
      <c r="D118" s="38"/>
      <c r="E118" s="291" t="str">
        <f>E9</f>
        <v>D.1.2.01 - Stavebně konstrukční řešení</v>
      </c>
      <c r="F118" s="340"/>
      <c r="G118" s="340"/>
      <c r="H118" s="340"/>
      <c r="I118" s="38"/>
      <c r="J118" s="38"/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3" s="2" customFormat="1" ht="6.9" customHeight="1">
      <c r="A119" s="36"/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3" s="2" customFormat="1" ht="12" customHeight="1">
      <c r="A120" s="36"/>
      <c r="B120" s="37"/>
      <c r="C120" s="31" t="s">
        <v>20</v>
      </c>
      <c r="D120" s="38"/>
      <c r="E120" s="38"/>
      <c r="F120" s="29" t="str">
        <f>F12</f>
        <v>Vinohradská 114/1756, 116/1755, Praha3</v>
      </c>
      <c r="G120" s="38"/>
      <c r="H120" s="38"/>
      <c r="I120" s="31" t="s">
        <v>22</v>
      </c>
      <c r="J120" s="68" t="str">
        <f>IF(J12="","",J12)</f>
        <v>15. 4. 2022</v>
      </c>
      <c r="K120" s="38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63" s="2" customFormat="1" ht="6.9" customHeight="1">
      <c r="A121" s="36"/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63" s="2" customFormat="1" ht="40.799999999999997" customHeight="1">
      <c r="A122" s="36"/>
      <c r="B122" s="37"/>
      <c r="C122" s="31" t="s">
        <v>24</v>
      </c>
      <c r="D122" s="38"/>
      <c r="E122" s="38"/>
      <c r="F122" s="29" t="str">
        <f>E15</f>
        <v>Městská část Praha 3, Havlíčkovo nám.9/700, Praha3</v>
      </c>
      <c r="G122" s="38"/>
      <c r="H122" s="38"/>
      <c r="I122" s="31" t="s">
        <v>32</v>
      </c>
      <c r="J122" s="34" t="str">
        <f>E21</f>
        <v>Contractis, s.r.o., Moulíkova 3286/1b, Praha 5</v>
      </c>
      <c r="K122" s="38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63" s="2" customFormat="1" ht="15.6" customHeight="1">
      <c r="A123" s="36"/>
      <c r="B123" s="37"/>
      <c r="C123" s="31" t="s">
        <v>30</v>
      </c>
      <c r="D123" s="38"/>
      <c r="E123" s="38"/>
      <c r="F123" s="29" t="str">
        <f>IF(E18="","",E18)</f>
        <v>Vyplň údaj</v>
      </c>
      <c r="G123" s="38"/>
      <c r="H123" s="38"/>
      <c r="I123" s="31" t="s">
        <v>37</v>
      </c>
      <c r="J123" s="34" t="str">
        <f>E24</f>
        <v xml:space="preserve"> </v>
      </c>
      <c r="K123" s="38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63" s="2" customFormat="1" ht="10.35" customHeight="1">
      <c r="A124" s="36"/>
      <c r="B124" s="37"/>
      <c r="C124" s="38"/>
      <c r="D124" s="38"/>
      <c r="E124" s="38"/>
      <c r="F124" s="38"/>
      <c r="G124" s="38"/>
      <c r="H124" s="38"/>
      <c r="I124" s="38"/>
      <c r="J124" s="38"/>
      <c r="K124" s="38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pans="1:63" s="11" customFormat="1" ht="29.25" customHeight="1">
      <c r="A125" s="166"/>
      <c r="B125" s="167"/>
      <c r="C125" s="168" t="s">
        <v>150</v>
      </c>
      <c r="D125" s="169" t="s">
        <v>65</v>
      </c>
      <c r="E125" s="169" t="s">
        <v>61</v>
      </c>
      <c r="F125" s="169" t="s">
        <v>62</v>
      </c>
      <c r="G125" s="169" t="s">
        <v>151</v>
      </c>
      <c r="H125" s="169" t="s">
        <v>152</v>
      </c>
      <c r="I125" s="169" t="s">
        <v>153</v>
      </c>
      <c r="J125" s="169" t="s">
        <v>137</v>
      </c>
      <c r="K125" s="170" t="s">
        <v>154</v>
      </c>
      <c r="L125" s="171"/>
      <c r="M125" s="77" t="s">
        <v>1</v>
      </c>
      <c r="N125" s="78" t="s">
        <v>44</v>
      </c>
      <c r="O125" s="78" t="s">
        <v>155</v>
      </c>
      <c r="P125" s="78" t="s">
        <v>156</v>
      </c>
      <c r="Q125" s="78" t="s">
        <v>157</v>
      </c>
      <c r="R125" s="78" t="s">
        <v>158</v>
      </c>
      <c r="S125" s="78" t="s">
        <v>159</v>
      </c>
      <c r="T125" s="79" t="s">
        <v>160</v>
      </c>
      <c r="U125" s="166"/>
      <c r="V125" s="166"/>
      <c r="W125" s="166"/>
      <c r="X125" s="166"/>
      <c r="Y125" s="166"/>
      <c r="Z125" s="166"/>
      <c r="AA125" s="166"/>
      <c r="AB125" s="166"/>
      <c r="AC125" s="166"/>
      <c r="AD125" s="166"/>
      <c r="AE125" s="166"/>
    </row>
    <row r="126" spans="1:63" s="2" customFormat="1" ht="22.8" customHeight="1">
      <c r="A126" s="36"/>
      <c r="B126" s="37"/>
      <c r="C126" s="84" t="s">
        <v>161</v>
      </c>
      <c r="D126" s="38"/>
      <c r="E126" s="38"/>
      <c r="F126" s="38"/>
      <c r="G126" s="38"/>
      <c r="H126" s="38"/>
      <c r="I126" s="38"/>
      <c r="J126" s="172">
        <f>BK126</f>
        <v>0</v>
      </c>
      <c r="K126" s="38"/>
      <c r="L126" s="41"/>
      <c r="M126" s="80"/>
      <c r="N126" s="173"/>
      <c r="O126" s="81"/>
      <c r="P126" s="174">
        <f>P127</f>
        <v>0</v>
      </c>
      <c r="Q126" s="81"/>
      <c r="R126" s="174">
        <f>R127</f>
        <v>5415.11559175</v>
      </c>
      <c r="S126" s="81"/>
      <c r="T126" s="175">
        <f>T127</f>
        <v>705.24440000000004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79</v>
      </c>
      <c r="AU126" s="19" t="s">
        <v>139</v>
      </c>
      <c r="BK126" s="176">
        <f>BK127</f>
        <v>0</v>
      </c>
    </row>
    <row r="127" spans="1:63" s="12" customFormat="1" ht="25.95" customHeight="1">
      <c r="B127" s="177"/>
      <c r="C127" s="178"/>
      <c r="D127" s="179" t="s">
        <v>79</v>
      </c>
      <c r="E127" s="180" t="s">
        <v>162</v>
      </c>
      <c r="F127" s="180" t="s">
        <v>163</v>
      </c>
      <c r="G127" s="178"/>
      <c r="H127" s="178"/>
      <c r="I127" s="181"/>
      <c r="J127" s="182">
        <f>BK127</f>
        <v>0</v>
      </c>
      <c r="K127" s="178"/>
      <c r="L127" s="183"/>
      <c r="M127" s="184"/>
      <c r="N127" s="185"/>
      <c r="O127" s="185"/>
      <c r="P127" s="186">
        <f>P128+P139+P235+P346+P441+P463+P495+P503</f>
        <v>0</v>
      </c>
      <c r="Q127" s="185"/>
      <c r="R127" s="186">
        <f>R128+R139+R235+R346+R441+R463+R495+R503</f>
        <v>5415.11559175</v>
      </c>
      <c r="S127" s="185"/>
      <c r="T127" s="187">
        <f>T128+T139+T235+T346+T441+T463+T495+T503</f>
        <v>705.24440000000004</v>
      </c>
      <c r="AR127" s="188" t="s">
        <v>88</v>
      </c>
      <c r="AT127" s="189" t="s">
        <v>79</v>
      </c>
      <c r="AU127" s="189" t="s">
        <v>80</v>
      </c>
      <c r="AY127" s="188" t="s">
        <v>164</v>
      </c>
      <c r="BK127" s="190">
        <f>BK128+BK139+BK235+BK346+BK441+BK463+BK495+BK503</f>
        <v>0</v>
      </c>
    </row>
    <row r="128" spans="1:63" s="12" customFormat="1" ht="22.8" customHeight="1">
      <c r="B128" s="177"/>
      <c r="C128" s="178"/>
      <c r="D128" s="179" t="s">
        <v>79</v>
      </c>
      <c r="E128" s="191" t="s">
        <v>88</v>
      </c>
      <c r="F128" s="191" t="s">
        <v>165</v>
      </c>
      <c r="G128" s="178"/>
      <c r="H128" s="178"/>
      <c r="I128" s="181"/>
      <c r="J128" s="192">
        <f>BK128</f>
        <v>0</v>
      </c>
      <c r="K128" s="178"/>
      <c r="L128" s="183"/>
      <c r="M128" s="184"/>
      <c r="N128" s="185"/>
      <c r="O128" s="185"/>
      <c r="P128" s="186">
        <f>SUM(P129:P138)</f>
        <v>0</v>
      </c>
      <c r="Q128" s="185"/>
      <c r="R128" s="186">
        <f>SUM(R129:R138)</f>
        <v>0</v>
      </c>
      <c r="S128" s="185"/>
      <c r="T128" s="187">
        <f>SUM(T129:T138)</f>
        <v>0</v>
      </c>
      <c r="AR128" s="188" t="s">
        <v>88</v>
      </c>
      <c r="AT128" s="189" t="s">
        <v>79</v>
      </c>
      <c r="AU128" s="189" t="s">
        <v>88</v>
      </c>
      <c r="AY128" s="188" t="s">
        <v>164</v>
      </c>
      <c r="BK128" s="190">
        <f>SUM(BK129:BK138)</f>
        <v>0</v>
      </c>
    </row>
    <row r="129" spans="1:65" s="2" customFormat="1" ht="34.799999999999997" customHeight="1">
      <c r="A129" s="36"/>
      <c r="B129" s="37"/>
      <c r="C129" s="193" t="s">
        <v>88</v>
      </c>
      <c r="D129" s="193" t="s">
        <v>166</v>
      </c>
      <c r="E129" s="194" t="s">
        <v>652</v>
      </c>
      <c r="F129" s="195" t="s">
        <v>653</v>
      </c>
      <c r="G129" s="196" t="s">
        <v>175</v>
      </c>
      <c r="H129" s="197">
        <v>72.417000000000002</v>
      </c>
      <c r="I129" s="198"/>
      <c r="J129" s="199">
        <f>ROUND(I129*H129,2)</f>
        <v>0</v>
      </c>
      <c r="K129" s="195" t="s">
        <v>170</v>
      </c>
      <c r="L129" s="41"/>
      <c r="M129" s="200" t="s">
        <v>1</v>
      </c>
      <c r="N129" s="201" t="s">
        <v>45</v>
      </c>
      <c r="O129" s="73"/>
      <c r="P129" s="202">
        <f>O129*H129</f>
        <v>0</v>
      </c>
      <c r="Q129" s="202">
        <v>0</v>
      </c>
      <c r="R129" s="202">
        <f>Q129*H129</f>
        <v>0</v>
      </c>
      <c r="S129" s="202">
        <v>0</v>
      </c>
      <c r="T129" s="203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04" t="s">
        <v>171</v>
      </c>
      <c r="AT129" s="204" t="s">
        <v>166</v>
      </c>
      <c r="AU129" s="204" t="s">
        <v>90</v>
      </c>
      <c r="AY129" s="19" t="s">
        <v>164</v>
      </c>
      <c r="BE129" s="205">
        <f>IF(N129="základní",J129,0)</f>
        <v>0</v>
      </c>
      <c r="BF129" s="205">
        <f>IF(N129="snížená",J129,0)</f>
        <v>0</v>
      </c>
      <c r="BG129" s="205">
        <f>IF(N129="zákl. přenesená",J129,0)</f>
        <v>0</v>
      </c>
      <c r="BH129" s="205">
        <f>IF(N129="sníž. přenesená",J129,0)</f>
        <v>0</v>
      </c>
      <c r="BI129" s="205">
        <f>IF(N129="nulová",J129,0)</f>
        <v>0</v>
      </c>
      <c r="BJ129" s="19" t="s">
        <v>88</v>
      </c>
      <c r="BK129" s="205">
        <f>ROUND(I129*H129,2)</f>
        <v>0</v>
      </c>
      <c r="BL129" s="19" t="s">
        <v>171</v>
      </c>
      <c r="BM129" s="204" t="s">
        <v>1323</v>
      </c>
    </row>
    <row r="130" spans="1:65" s="2" customFormat="1" ht="34.799999999999997" customHeight="1">
      <c r="A130" s="36"/>
      <c r="B130" s="37"/>
      <c r="C130" s="193" t="s">
        <v>90</v>
      </c>
      <c r="D130" s="193" t="s">
        <v>166</v>
      </c>
      <c r="E130" s="194" t="s">
        <v>655</v>
      </c>
      <c r="F130" s="195" t="s">
        <v>656</v>
      </c>
      <c r="G130" s="196" t="s">
        <v>175</v>
      </c>
      <c r="H130" s="197">
        <v>724.17</v>
      </c>
      <c r="I130" s="198"/>
      <c r="J130" s="199">
        <f>ROUND(I130*H130,2)</f>
        <v>0</v>
      </c>
      <c r="K130" s="195" t="s">
        <v>170</v>
      </c>
      <c r="L130" s="41"/>
      <c r="M130" s="200" t="s">
        <v>1</v>
      </c>
      <c r="N130" s="201" t="s">
        <v>45</v>
      </c>
      <c r="O130" s="73"/>
      <c r="P130" s="202">
        <f>O130*H130</f>
        <v>0</v>
      </c>
      <c r="Q130" s="202">
        <v>0</v>
      </c>
      <c r="R130" s="202">
        <f>Q130*H130</f>
        <v>0</v>
      </c>
      <c r="S130" s="202">
        <v>0</v>
      </c>
      <c r="T130" s="203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04" t="s">
        <v>171</v>
      </c>
      <c r="AT130" s="204" t="s">
        <v>166</v>
      </c>
      <c r="AU130" s="204" t="s">
        <v>90</v>
      </c>
      <c r="AY130" s="19" t="s">
        <v>164</v>
      </c>
      <c r="BE130" s="205">
        <f>IF(N130="základní",J130,0)</f>
        <v>0</v>
      </c>
      <c r="BF130" s="205">
        <f>IF(N130="snížená",J130,0)</f>
        <v>0</v>
      </c>
      <c r="BG130" s="205">
        <f>IF(N130="zákl. přenesená",J130,0)</f>
        <v>0</v>
      </c>
      <c r="BH130" s="205">
        <f>IF(N130="sníž. přenesená",J130,0)</f>
        <v>0</v>
      </c>
      <c r="BI130" s="205">
        <f>IF(N130="nulová",J130,0)</f>
        <v>0</v>
      </c>
      <c r="BJ130" s="19" t="s">
        <v>88</v>
      </c>
      <c r="BK130" s="205">
        <f>ROUND(I130*H130,2)</f>
        <v>0</v>
      </c>
      <c r="BL130" s="19" t="s">
        <v>171</v>
      </c>
      <c r="BM130" s="204" t="s">
        <v>1324</v>
      </c>
    </row>
    <row r="131" spans="1:65" s="13" customFormat="1" ht="10.199999999999999">
      <c r="B131" s="206"/>
      <c r="C131" s="207"/>
      <c r="D131" s="208" t="s">
        <v>177</v>
      </c>
      <c r="E131" s="209" t="s">
        <v>1</v>
      </c>
      <c r="F131" s="210" t="s">
        <v>1325</v>
      </c>
      <c r="G131" s="207"/>
      <c r="H131" s="211">
        <v>724.17</v>
      </c>
      <c r="I131" s="212"/>
      <c r="J131" s="207"/>
      <c r="K131" s="207"/>
      <c r="L131" s="213"/>
      <c r="M131" s="214"/>
      <c r="N131" s="215"/>
      <c r="O131" s="215"/>
      <c r="P131" s="215"/>
      <c r="Q131" s="215"/>
      <c r="R131" s="215"/>
      <c r="S131" s="215"/>
      <c r="T131" s="216"/>
      <c r="AT131" s="217" t="s">
        <v>177</v>
      </c>
      <c r="AU131" s="217" t="s">
        <v>90</v>
      </c>
      <c r="AV131" s="13" t="s">
        <v>90</v>
      </c>
      <c r="AW131" s="13" t="s">
        <v>36</v>
      </c>
      <c r="AX131" s="13" t="s">
        <v>88</v>
      </c>
      <c r="AY131" s="217" t="s">
        <v>164</v>
      </c>
    </row>
    <row r="132" spans="1:65" s="2" customFormat="1" ht="22.2" customHeight="1">
      <c r="A132" s="36"/>
      <c r="B132" s="37"/>
      <c r="C132" s="193" t="s">
        <v>179</v>
      </c>
      <c r="D132" s="193" t="s">
        <v>166</v>
      </c>
      <c r="E132" s="194" t="s">
        <v>659</v>
      </c>
      <c r="F132" s="195" t="s">
        <v>660</v>
      </c>
      <c r="G132" s="196" t="s">
        <v>175</v>
      </c>
      <c r="H132" s="197">
        <v>72.417000000000002</v>
      </c>
      <c r="I132" s="198"/>
      <c r="J132" s="199">
        <f>ROUND(I132*H132,2)</f>
        <v>0</v>
      </c>
      <c r="K132" s="195" t="s">
        <v>170</v>
      </c>
      <c r="L132" s="41"/>
      <c r="M132" s="200" t="s">
        <v>1</v>
      </c>
      <c r="N132" s="201" t="s">
        <v>45</v>
      </c>
      <c r="O132" s="73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04" t="s">
        <v>171</v>
      </c>
      <c r="AT132" s="204" t="s">
        <v>166</v>
      </c>
      <c r="AU132" s="204" t="s">
        <v>90</v>
      </c>
      <c r="AY132" s="19" t="s">
        <v>164</v>
      </c>
      <c r="BE132" s="205">
        <f>IF(N132="základní",J132,0)</f>
        <v>0</v>
      </c>
      <c r="BF132" s="205">
        <f>IF(N132="snížená",J132,0)</f>
        <v>0</v>
      </c>
      <c r="BG132" s="205">
        <f>IF(N132="zákl. přenesená",J132,0)</f>
        <v>0</v>
      </c>
      <c r="BH132" s="205">
        <f>IF(N132="sníž. přenesená",J132,0)</f>
        <v>0</v>
      </c>
      <c r="BI132" s="205">
        <f>IF(N132="nulová",J132,0)</f>
        <v>0</v>
      </c>
      <c r="BJ132" s="19" t="s">
        <v>88</v>
      </c>
      <c r="BK132" s="205">
        <f>ROUND(I132*H132,2)</f>
        <v>0</v>
      </c>
      <c r="BL132" s="19" t="s">
        <v>171</v>
      </c>
      <c r="BM132" s="204" t="s">
        <v>1326</v>
      </c>
    </row>
    <row r="133" spans="1:65" s="13" customFormat="1" ht="20.399999999999999">
      <c r="B133" s="206"/>
      <c r="C133" s="207"/>
      <c r="D133" s="208" t="s">
        <v>177</v>
      </c>
      <c r="E133" s="209" t="s">
        <v>1</v>
      </c>
      <c r="F133" s="210" t="s">
        <v>1327</v>
      </c>
      <c r="G133" s="207"/>
      <c r="H133" s="211">
        <v>61.819000000000003</v>
      </c>
      <c r="I133" s="212"/>
      <c r="J133" s="207"/>
      <c r="K133" s="207"/>
      <c r="L133" s="213"/>
      <c r="M133" s="214"/>
      <c r="N133" s="215"/>
      <c r="O133" s="215"/>
      <c r="P133" s="215"/>
      <c r="Q133" s="215"/>
      <c r="R133" s="215"/>
      <c r="S133" s="215"/>
      <c r="T133" s="216"/>
      <c r="AT133" s="217" t="s">
        <v>177</v>
      </c>
      <c r="AU133" s="217" t="s">
        <v>90</v>
      </c>
      <c r="AV133" s="13" t="s">
        <v>90</v>
      </c>
      <c r="AW133" s="13" t="s">
        <v>36</v>
      </c>
      <c r="AX133" s="13" t="s">
        <v>80</v>
      </c>
      <c r="AY133" s="217" t="s">
        <v>164</v>
      </c>
    </row>
    <row r="134" spans="1:65" s="13" customFormat="1" ht="10.199999999999999">
      <c r="B134" s="206"/>
      <c r="C134" s="207"/>
      <c r="D134" s="208" t="s">
        <v>177</v>
      </c>
      <c r="E134" s="209" t="s">
        <v>1</v>
      </c>
      <c r="F134" s="210" t="s">
        <v>1328</v>
      </c>
      <c r="G134" s="207"/>
      <c r="H134" s="211">
        <v>10.598000000000001</v>
      </c>
      <c r="I134" s="212"/>
      <c r="J134" s="207"/>
      <c r="K134" s="207"/>
      <c r="L134" s="213"/>
      <c r="M134" s="214"/>
      <c r="N134" s="215"/>
      <c r="O134" s="215"/>
      <c r="P134" s="215"/>
      <c r="Q134" s="215"/>
      <c r="R134" s="215"/>
      <c r="S134" s="215"/>
      <c r="T134" s="216"/>
      <c r="AT134" s="217" t="s">
        <v>177</v>
      </c>
      <c r="AU134" s="217" t="s">
        <v>90</v>
      </c>
      <c r="AV134" s="13" t="s">
        <v>90</v>
      </c>
      <c r="AW134" s="13" t="s">
        <v>36</v>
      </c>
      <c r="AX134" s="13" t="s">
        <v>80</v>
      </c>
      <c r="AY134" s="217" t="s">
        <v>164</v>
      </c>
    </row>
    <row r="135" spans="1:65" s="14" customFormat="1" ht="10.199999999999999">
      <c r="B135" s="232"/>
      <c r="C135" s="233"/>
      <c r="D135" s="208" t="s">
        <v>177</v>
      </c>
      <c r="E135" s="234" t="s">
        <v>1</v>
      </c>
      <c r="F135" s="235" t="s">
        <v>206</v>
      </c>
      <c r="G135" s="233"/>
      <c r="H135" s="236">
        <v>72.417000000000002</v>
      </c>
      <c r="I135" s="237"/>
      <c r="J135" s="233"/>
      <c r="K135" s="233"/>
      <c r="L135" s="238"/>
      <c r="M135" s="239"/>
      <c r="N135" s="240"/>
      <c r="O135" s="240"/>
      <c r="P135" s="240"/>
      <c r="Q135" s="240"/>
      <c r="R135" s="240"/>
      <c r="S135" s="240"/>
      <c r="T135" s="241"/>
      <c r="AT135" s="242" t="s">
        <v>177</v>
      </c>
      <c r="AU135" s="242" t="s">
        <v>90</v>
      </c>
      <c r="AV135" s="14" t="s">
        <v>171</v>
      </c>
      <c r="AW135" s="14" t="s">
        <v>36</v>
      </c>
      <c r="AX135" s="14" t="s">
        <v>88</v>
      </c>
      <c r="AY135" s="242" t="s">
        <v>164</v>
      </c>
    </row>
    <row r="136" spans="1:65" s="2" customFormat="1" ht="30" customHeight="1">
      <c r="A136" s="36"/>
      <c r="B136" s="37"/>
      <c r="C136" s="193" t="s">
        <v>171</v>
      </c>
      <c r="D136" s="193" t="s">
        <v>166</v>
      </c>
      <c r="E136" s="194" t="s">
        <v>665</v>
      </c>
      <c r="F136" s="195" t="s">
        <v>666</v>
      </c>
      <c r="G136" s="196" t="s">
        <v>186</v>
      </c>
      <c r="H136" s="197">
        <v>144.834</v>
      </c>
      <c r="I136" s="198"/>
      <c r="J136" s="199">
        <f>ROUND(I136*H136,2)</f>
        <v>0</v>
      </c>
      <c r="K136" s="195" t="s">
        <v>170</v>
      </c>
      <c r="L136" s="41"/>
      <c r="M136" s="200" t="s">
        <v>1</v>
      </c>
      <c r="N136" s="201" t="s">
        <v>45</v>
      </c>
      <c r="O136" s="73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4" t="s">
        <v>171</v>
      </c>
      <c r="AT136" s="204" t="s">
        <v>166</v>
      </c>
      <c r="AU136" s="204" t="s">
        <v>90</v>
      </c>
      <c r="AY136" s="19" t="s">
        <v>164</v>
      </c>
      <c r="BE136" s="205">
        <f>IF(N136="základní",J136,0)</f>
        <v>0</v>
      </c>
      <c r="BF136" s="205">
        <f>IF(N136="snížená",J136,0)</f>
        <v>0</v>
      </c>
      <c r="BG136" s="205">
        <f>IF(N136="zákl. přenesená",J136,0)</f>
        <v>0</v>
      </c>
      <c r="BH136" s="205">
        <f>IF(N136="sníž. přenesená",J136,0)</f>
        <v>0</v>
      </c>
      <c r="BI136" s="205">
        <f>IF(N136="nulová",J136,0)</f>
        <v>0</v>
      </c>
      <c r="BJ136" s="19" t="s">
        <v>88</v>
      </c>
      <c r="BK136" s="205">
        <f>ROUND(I136*H136,2)</f>
        <v>0</v>
      </c>
      <c r="BL136" s="19" t="s">
        <v>171</v>
      </c>
      <c r="BM136" s="204" t="s">
        <v>1329</v>
      </c>
    </row>
    <row r="137" spans="1:65" s="13" customFormat="1" ht="10.199999999999999">
      <c r="B137" s="206"/>
      <c r="C137" s="207"/>
      <c r="D137" s="208" t="s">
        <v>177</v>
      </c>
      <c r="E137" s="209" t="s">
        <v>1</v>
      </c>
      <c r="F137" s="210" t="s">
        <v>1330</v>
      </c>
      <c r="G137" s="207"/>
      <c r="H137" s="211">
        <v>144.834</v>
      </c>
      <c r="I137" s="212"/>
      <c r="J137" s="207"/>
      <c r="K137" s="207"/>
      <c r="L137" s="213"/>
      <c r="M137" s="214"/>
      <c r="N137" s="215"/>
      <c r="O137" s="215"/>
      <c r="P137" s="215"/>
      <c r="Q137" s="215"/>
      <c r="R137" s="215"/>
      <c r="S137" s="215"/>
      <c r="T137" s="216"/>
      <c r="AT137" s="217" t="s">
        <v>177</v>
      </c>
      <c r="AU137" s="217" t="s">
        <v>90</v>
      </c>
      <c r="AV137" s="13" t="s">
        <v>90</v>
      </c>
      <c r="AW137" s="13" t="s">
        <v>36</v>
      </c>
      <c r="AX137" s="13" t="s">
        <v>88</v>
      </c>
      <c r="AY137" s="217" t="s">
        <v>164</v>
      </c>
    </row>
    <row r="138" spans="1:65" s="2" customFormat="1" ht="14.4" customHeight="1">
      <c r="A138" s="36"/>
      <c r="B138" s="37"/>
      <c r="C138" s="193" t="s">
        <v>189</v>
      </c>
      <c r="D138" s="193" t="s">
        <v>166</v>
      </c>
      <c r="E138" s="194" t="s">
        <v>662</v>
      </c>
      <c r="F138" s="195" t="s">
        <v>663</v>
      </c>
      <c r="G138" s="196" t="s">
        <v>175</v>
      </c>
      <c r="H138" s="197">
        <v>72.417000000000002</v>
      </c>
      <c r="I138" s="198"/>
      <c r="J138" s="199">
        <f>ROUND(I138*H138,2)</f>
        <v>0</v>
      </c>
      <c r="K138" s="195" t="s">
        <v>170</v>
      </c>
      <c r="L138" s="41"/>
      <c r="M138" s="200" t="s">
        <v>1</v>
      </c>
      <c r="N138" s="201" t="s">
        <v>45</v>
      </c>
      <c r="O138" s="73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4" t="s">
        <v>171</v>
      </c>
      <c r="AT138" s="204" t="s">
        <v>166</v>
      </c>
      <c r="AU138" s="204" t="s">
        <v>90</v>
      </c>
      <c r="AY138" s="19" t="s">
        <v>164</v>
      </c>
      <c r="BE138" s="205">
        <f>IF(N138="základní",J138,0)</f>
        <v>0</v>
      </c>
      <c r="BF138" s="205">
        <f>IF(N138="snížená",J138,0)</f>
        <v>0</v>
      </c>
      <c r="BG138" s="205">
        <f>IF(N138="zákl. přenesená",J138,0)</f>
        <v>0</v>
      </c>
      <c r="BH138" s="205">
        <f>IF(N138="sníž. přenesená",J138,0)</f>
        <v>0</v>
      </c>
      <c r="BI138" s="205">
        <f>IF(N138="nulová",J138,0)</f>
        <v>0</v>
      </c>
      <c r="BJ138" s="19" t="s">
        <v>88</v>
      </c>
      <c r="BK138" s="205">
        <f>ROUND(I138*H138,2)</f>
        <v>0</v>
      </c>
      <c r="BL138" s="19" t="s">
        <v>171</v>
      </c>
      <c r="BM138" s="204" t="s">
        <v>1331</v>
      </c>
    </row>
    <row r="139" spans="1:65" s="12" customFormat="1" ht="22.8" customHeight="1">
      <c r="B139" s="177"/>
      <c r="C139" s="178"/>
      <c r="D139" s="179" t="s">
        <v>79</v>
      </c>
      <c r="E139" s="191" t="s">
        <v>90</v>
      </c>
      <c r="F139" s="191" t="s">
        <v>1332</v>
      </c>
      <c r="G139" s="178"/>
      <c r="H139" s="178"/>
      <c r="I139" s="181"/>
      <c r="J139" s="192">
        <f>BK139</f>
        <v>0</v>
      </c>
      <c r="K139" s="178"/>
      <c r="L139" s="183"/>
      <c r="M139" s="184"/>
      <c r="N139" s="185"/>
      <c r="O139" s="185"/>
      <c r="P139" s="186">
        <f>P140+SUM(P141:P211)</f>
        <v>0</v>
      </c>
      <c r="Q139" s="185"/>
      <c r="R139" s="186">
        <f>R140+SUM(R141:R211)</f>
        <v>3211.8658137800007</v>
      </c>
      <c r="S139" s="185"/>
      <c r="T139" s="187">
        <f>T140+SUM(T141:T211)</f>
        <v>621.86760000000004</v>
      </c>
      <c r="AR139" s="188" t="s">
        <v>88</v>
      </c>
      <c r="AT139" s="189" t="s">
        <v>79</v>
      </c>
      <c r="AU139" s="189" t="s">
        <v>88</v>
      </c>
      <c r="AY139" s="188" t="s">
        <v>164</v>
      </c>
      <c r="BK139" s="190">
        <f>BK140+SUM(BK141:BK211)</f>
        <v>0</v>
      </c>
    </row>
    <row r="140" spans="1:65" s="2" customFormat="1" ht="22.2" customHeight="1">
      <c r="A140" s="36"/>
      <c r="B140" s="37"/>
      <c r="C140" s="193" t="s">
        <v>198</v>
      </c>
      <c r="D140" s="193" t="s">
        <v>166</v>
      </c>
      <c r="E140" s="194" t="s">
        <v>1333</v>
      </c>
      <c r="F140" s="195" t="s">
        <v>1334</v>
      </c>
      <c r="G140" s="196" t="s">
        <v>175</v>
      </c>
      <c r="H140" s="197">
        <v>1.258</v>
      </c>
      <c r="I140" s="198"/>
      <c r="J140" s="199">
        <f>ROUND(I140*H140,2)</f>
        <v>0</v>
      </c>
      <c r="K140" s="195" t="s">
        <v>170</v>
      </c>
      <c r="L140" s="41"/>
      <c r="M140" s="200" t="s">
        <v>1</v>
      </c>
      <c r="N140" s="201" t="s">
        <v>45</v>
      </c>
      <c r="O140" s="73"/>
      <c r="P140" s="202">
        <f>O140*H140</f>
        <v>0</v>
      </c>
      <c r="Q140" s="202">
        <v>2.5018699999999998</v>
      </c>
      <c r="R140" s="202">
        <f>Q140*H140</f>
        <v>3.1473524599999996</v>
      </c>
      <c r="S140" s="202">
        <v>0</v>
      </c>
      <c r="T140" s="203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4" t="s">
        <v>171</v>
      </c>
      <c r="AT140" s="204" t="s">
        <v>166</v>
      </c>
      <c r="AU140" s="204" t="s">
        <v>90</v>
      </c>
      <c r="AY140" s="19" t="s">
        <v>164</v>
      </c>
      <c r="BE140" s="205">
        <f>IF(N140="základní",J140,0)</f>
        <v>0</v>
      </c>
      <c r="BF140" s="205">
        <f>IF(N140="snížená",J140,0)</f>
        <v>0</v>
      </c>
      <c r="BG140" s="205">
        <f>IF(N140="zákl. přenesená",J140,0)</f>
        <v>0</v>
      </c>
      <c r="BH140" s="205">
        <f>IF(N140="sníž. přenesená",J140,0)</f>
        <v>0</v>
      </c>
      <c r="BI140" s="205">
        <f>IF(N140="nulová",J140,0)</f>
        <v>0</v>
      </c>
      <c r="BJ140" s="19" t="s">
        <v>88</v>
      </c>
      <c r="BK140" s="205">
        <f>ROUND(I140*H140,2)</f>
        <v>0</v>
      </c>
      <c r="BL140" s="19" t="s">
        <v>171</v>
      </c>
      <c r="BM140" s="204" t="s">
        <v>1335</v>
      </c>
    </row>
    <row r="141" spans="1:65" s="13" customFormat="1" ht="10.199999999999999">
      <c r="B141" s="206"/>
      <c r="C141" s="207"/>
      <c r="D141" s="208" t="s">
        <v>177</v>
      </c>
      <c r="E141" s="209" t="s">
        <v>1</v>
      </c>
      <c r="F141" s="210" t="s">
        <v>1336</v>
      </c>
      <c r="G141" s="207"/>
      <c r="H141" s="211">
        <v>1.258</v>
      </c>
      <c r="I141" s="212"/>
      <c r="J141" s="207"/>
      <c r="K141" s="207"/>
      <c r="L141" s="213"/>
      <c r="M141" s="214"/>
      <c r="N141" s="215"/>
      <c r="O141" s="215"/>
      <c r="P141" s="215"/>
      <c r="Q141" s="215"/>
      <c r="R141" s="215"/>
      <c r="S141" s="215"/>
      <c r="T141" s="216"/>
      <c r="AT141" s="217" t="s">
        <v>177</v>
      </c>
      <c r="AU141" s="217" t="s">
        <v>90</v>
      </c>
      <c r="AV141" s="13" t="s">
        <v>90</v>
      </c>
      <c r="AW141" s="13" t="s">
        <v>36</v>
      </c>
      <c r="AX141" s="13" t="s">
        <v>88</v>
      </c>
      <c r="AY141" s="217" t="s">
        <v>164</v>
      </c>
    </row>
    <row r="142" spans="1:65" s="2" customFormat="1" ht="22.2" customHeight="1">
      <c r="A142" s="36"/>
      <c r="B142" s="37"/>
      <c r="C142" s="193" t="s">
        <v>207</v>
      </c>
      <c r="D142" s="193" t="s">
        <v>166</v>
      </c>
      <c r="E142" s="194" t="s">
        <v>1337</v>
      </c>
      <c r="F142" s="195" t="s">
        <v>1338</v>
      </c>
      <c r="G142" s="196" t="s">
        <v>335</v>
      </c>
      <c r="H142" s="197">
        <v>13.5</v>
      </c>
      <c r="I142" s="198"/>
      <c r="J142" s="199">
        <f>ROUND(I142*H142,2)</f>
        <v>0</v>
      </c>
      <c r="K142" s="195" t="s">
        <v>170</v>
      </c>
      <c r="L142" s="41"/>
      <c r="M142" s="200" t="s">
        <v>1</v>
      </c>
      <c r="N142" s="201" t="s">
        <v>45</v>
      </c>
      <c r="O142" s="73"/>
      <c r="P142" s="202">
        <f>O142*H142</f>
        <v>0</v>
      </c>
      <c r="Q142" s="202">
        <v>9.8999999999999999E-4</v>
      </c>
      <c r="R142" s="202">
        <f>Q142*H142</f>
        <v>1.3365E-2</v>
      </c>
      <c r="S142" s="202">
        <v>0</v>
      </c>
      <c r="T142" s="203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4" t="s">
        <v>171</v>
      </c>
      <c r="AT142" s="204" t="s">
        <v>166</v>
      </c>
      <c r="AU142" s="204" t="s">
        <v>90</v>
      </c>
      <c r="AY142" s="19" t="s">
        <v>164</v>
      </c>
      <c r="BE142" s="205">
        <f>IF(N142="základní",J142,0)</f>
        <v>0</v>
      </c>
      <c r="BF142" s="205">
        <f>IF(N142="snížená",J142,0)</f>
        <v>0</v>
      </c>
      <c r="BG142" s="205">
        <f>IF(N142="zákl. přenesená",J142,0)</f>
        <v>0</v>
      </c>
      <c r="BH142" s="205">
        <f>IF(N142="sníž. přenesená",J142,0)</f>
        <v>0</v>
      </c>
      <c r="BI142" s="205">
        <f>IF(N142="nulová",J142,0)</f>
        <v>0</v>
      </c>
      <c r="BJ142" s="19" t="s">
        <v>88</v>
      </c>
      <c r="BK142" s="205">
        <f>ROUND(I142*H142,2)</f>
        <v>0</v>
      </c>
      <c r="BL142" s="19" t="s">
        <v>171</v>
      </c>
      <c r="BM142" s="204" t="s">
        <v>1339</v>
      </c>
    </row>
    <row r="143" spans="1:65" s="13" customFormat="1" ht="10.199999999999999">
      <c r="B143" s="206"/>
      <c r="C143" s="207"/>
      <c r="D143" s="208" t="s">
        <v>177</v>
      </c>
      <c r="E143" s="209" t="s">
        <v>1</v>
      </c>
      <c r="F143" s="210" t="s">
        <v>1340</v>
      </c>
      <c r="G143" s="207"/>
      <c r="H143" s="211">
        <v>13.5</v>
      </c>
      <c r="I143" s="212"/>
      <c r="J143" s="207"/>
      <c r="K143" s="207"/>
      <c r="L143" s="213"/>
      <c r="M143" s="214"/>
      <c r="N143" s="215"/>
      <c r="O143" s="215"/>
      <c r="P143" s="215"/>
      <c r="Q143" s="215"/>
      <c r="R143" s="215"/>
      <c r="S143" s="215"/>
      <c r="T143" s="216"/>
      <c r="AT143" s="217" t="s">
        <v>177</v>
      </c>
      <c r="AU143" s="217" t="s">
        <v>90</v>
      </c>
      <c r="AV143" s="13" t="s">
        <v>90</v>
      </c>
      <c r="AW143" s="13" t="s">
        <v>36</v>
      </c>
      <c r="AX143" s="13" t="s">
        <v>88</v>
      </c>
      <c r="AY143" s="217" t="s">
        <v>164</v>
      </c>
    </row>
    <row r="144" spans="1:65" s="2" customFormat="1" ht="30" customHeight="1">
      <c r="A144" s="36"/>
      <c r="B144" s="37"/>
      <c r="C144" s="218" t="s">
        <v>193</v>
      </c>
      <c r="D144" s="218" t="s">
        <v>190</v>
      </c>
      <c r="E144" s="219" t="s">
        <v>1341</v>
      </c>
      <c r="F144" s="220" t="s">
        <v>1342</v>
      </c>
      <c r="G144" s="221" t="s">
        <v>175</v>
      </c>
      <c r="H144" s="222">
        <v>11.657</v>
      </c>
      <c r="I144" s="223"/>
      <c r="J144" s="224">
        <f>ROUND(I144*H144,2)</f>
        <v>0</v>
      </c>
      <c r="K144" s="220" t="s">
        <v>1</v>
      </c>
      <c r="L144" s="225"/>
      <c r="M144" s="226" t="s">
        <v>1</v>
      </c>
      <c r="N144" s="227" t="s">
        <v>45</v>
      </c>
      <c r="O144" s="73"/>
      <c r="P144" s="202">
        <f>O144*H144</f>
        <v>0</v>
      </c>
      <c r="Q144" s="202">
        <v>2.234</v>
      </c>
      <c r="R144" s="202">
        <f>Q144*H144</f>
        <v>26.041737999999999</v>
      </c>
      <c r="S144" s="202">
        <v>0</v>
      </c>
      <c r="T144" s="203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4" t="s">
        <v>193</v>
      </c>
      <c r="AT144" s="204" t="s">
        <v>190</v>
      </c>
      <c r="AU144" s="204" t="s">
        <v>90</v>
      </c>
      <c r="AY144" s="19" t="s">
        <v>164</v>
      </c>
      <c r="BE144" s="205">
        <f>IF(N144="základní",J144,0)</f>
        <v>0</v>
      </c>
      <c r="BF144" s="205">
        <f>IF(N144="snížená",J144,0)</f>
        <v>0</v>
      </c>
      <c r="BG144" s="205">
        <f>IF(N144="zákl. přenesená",J144,0)</f>
        <v>0</v>
      </c>
      <c r="BH144" s="205">
        <f>IF(N144="sníž. přenesená",J144,0)</f>
        <v>0</v>
      </c>
      <c r="BI144" s="205">
        <f>IF(N144="nulová",J144,0)</f>
        <v>0</v>
      </c>
      <c r="BJ144" s="19" t="s">
        <v>88</v>
      </c>
      <c r="BK144" s="205">
        <f>ROUND(I144*H144,2)</f>
        <v>0</v>
      </c>
      <c r="BL144" s="19" t="s">
        <v>171</v>
      </c>
      <c r="BM144" s="204" t="s">
        <v>1343</v>
      </c>
    </row>
    <row r="145" spans="1:65" s="13" customFormat="1" ht="10.199999999999999">
      <c r="B145" s="206"/>
      <c r="C145" s="207"/>
      <c r="D145" s="208" t="s">
        <v>177</v>
      </c>
      <c r="E145" s="209" t="s">
        <v>1</v>
      </c>
      <c r="F145" s="210" t="s">
        <v>1344</v>
      </c>
      <c r="G145" s="207"/>
      <c r="H145" s="211">
        <v>11.657</v>
      </c>
      <c r="I145" s="212"/>
      <c r="J145" s="207"/>
      <c r="K145" s="207"/>
      <c r="L145" s="213"/>
      <c r="M145" s="214"/>
      <c r="N145" s="215"/>
      <c r="O145" s="215"/>
      <c r="P145" s="215"/>
      <c r="Q145" s="215"/>
      <c r="R145" s="215"/>
      <c r="S145" s="215"/>
      <c r="T145" s="216"/>
      <c r="AT145" s="217" t="s">
        <v>177</v>
      </c>
      <c r="AU145" s="217" t="s">
        <v>90</v>
      </c>
      <c r="AV145" s="13" t="s">
        <v>90</v>
      </c>
      <c r="AW145" s="13" t="s">
        <v>36</v>
      </c>
      <c r="AX145" s="13" t="s">
        <v>88</v>
      </c>
      <c r="AY145" s="217" t="s">
        <v>164</v>
      </c>
    </row>
    <row r="146" spans="1:65" s="2" customFormat="1" ht="14.4" customHeight="1">
      <c r="A146" s="36"/>
      <c r="B146" s="37"/>
      <c r="C146" s="193" t="s">
        <v>219</v>
      </c>
      <c r="D146" s="193" t="s">
        <v>166</v>
      </c>
      <c r="E146" s="194" t="s">
        <v>1345</v>
      </c>
      <c r="F146" s="195" t="s">
        <v>1346</v>
      </c>
      <c r="G146" s="196" t="s">
        <v>325</v>
      </c>
      <c r="H146" s="197">
        <v>3</v>
      </c>
      <c r="I146" s="198"/>
      <c r="J146" s="199">
        <f>ROUND(I146*H146,2)</f>
        <v>0</v>
      </c>
      <c r="K146" s="195" t="s">
        <v>1</v>
      </c>
      <c r="L146" s="41"/>
      <c r="M146" s="200" t="s">
        <v>1</v>
      </c>
      <c r="N146" s="201" t="s">
        <v>45</v>
      </c>
      <c r="O146" s="73"/>
      <c r="P146" s="202">
        <f>O146*H146</f>
        <v>0</v>
      </c>
      <c r="Q146" s="202">
        <v>0</v>
      </c>
      <c r="R146" s="202">
        <f>Q146*H146</f>
        <v>0</v>
      </c>
      <c r="S146" s="202">
        <v>1.6990000000000001</v>
      </c>
      <c r="T146" s="203">
        <f>S146*H146</f>
        <v>5.0970000000000004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4" t="s">
        <v>171</v>
      </c>
      <c r="AT146" s="204" t="s">
        <v>166</v>
      </c>
      <c r="AU146" s="204" t="s">
        <v>90</v>
      </c>
      <c r="AY146" s="19" t="s">
        <v>164</v>
      </c>
      <c r="BE146" s="205">
        <f>IF(N146="základní",J146,0)</f>
        <v>0</v>
      </c>
      <c r="BF146" s="205">
        <f>IF(N146="snížená",J146,0)</f>
        <v>0</v>
      </c>
      <c r="BG146" s="205">
        <f>IF(N146="zákl. přenesená",J146,0)</f>
        <v>0</v>
      </c>
      <c r="BH146" s="205">
        <f>IF(N146="sníž. přenesená",J146,0)</f>
        <v>0</v>
      </c>
      <c r="BI146" s="205">
        <f>IF(N146="nulová",J146,0)</f>
        <v>0</v>
      </c>
      <c r="BJ146" s="19" t="s">
        <v>88</v>
      </c>
      <c r="BK146" s="205">
        <f>ROUND(I146*H146,2)</f>
        <v>0</v>
      </c>
      <c r="BL146" s="19" t="s">
        <v>171</v>
      </c>
      <c r="BM146" s="204" t="s">
        <v>1347</v>
      </c>
    </row>
    <row r="147" spans="1:65" s="2" customFormat="1" ht="22.2" customHeight="1">
      <c r="A147" s="36"/>
      <c r="B147" s="37"/>
      <c r="C147" s="193" t="s">
        <v>226</v>
      </c>
      <c r="D147" s="193" t="s">
        <v>166</v>
      </c>
      <c r="E147" s="194" t="s">
        <v>1348</v>
      </c>
      <c r="F147" s="195" t="s">
        <v>1349</v>
      </c>
      <c r="G147" s="196" t="s">
        <v>169</v>
      </c>
      <c r="H147" s="197">
        <v>33.17</v>
      </c>
      <c r="I147" s="198"/>
      <c r="J147" s="199">
        <f>ROUND(I147*H147,2)</f>
        <v>0</v>
      </c>
      <c r="K147" s="195" t="s">
        <v>170</v>
      </c>
      <c r="L147" s="41"/>
      <c r="M147" s="200" t="s">
        <v>1</v>
      </c>
      <c r="N147" s="201" t="s">
        <v>45</v>
      </c>
      <c r="O147" s="73"/>
      <c r="P147" s="202">
        <f>O147*H147</f>
        <v>0</v>
      </c>
      <c r="Q147" s="202">
        <v>7.8200000000000006E-3</v>
      </c>
      <c r="R147" s="202">
        <f>Q147*H147</f>
        <v>0.25938940000000005</v>
      </c>
      <c r="S147" s="202">
        <v>0</v>
      </c>
      <c r="T147" s="203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4" t="s">
        <v>270</v>
      </c>
      <c r="AT147" s="204" t="s">
        <v>166</v>
      </c>
      <c r="AU147" s="204" t="s">
        <v>90</v>
      </c>
      <c r="AY147" s="19" t="s">
        <v>164</v>
      </c>
      <c r="BE147" s="205">
        <f>IF(N147="základní",J147,0)</f>
        <v>0</v>
      </c>
      <c r="BF147" s="205">
        <f>IF(N147="snížená",J147,0)</f>
        <v>0</v>
      </c>
      <c r="BG147" s="205">
        <f>IF(N147="zákl. přenesená",J147,0)</f>
        <v>0</v>
      </c>
      <c r="BH147" s="205">
        <f>IF(N147="sníž. přenesená",J147,0)</f>
        <v>0</v>
      </c>
      <c r="BI147" s="205">
        <f>IF(N147="nulová",J147,0)</f>
        <v>0</v>
      </c>
      <c r="BJ147" s="19" t="s">
        <v>88</v>
      </c>
      <c r="BK147" s="205">
        <f>ROUND(I147*H147,2)</f>
        <v>0</v>
      </c>
      <c r="BL147" s="19" t="s">
        <v>270</v>
      </c>
      <c r="BM147" s="204" t="s">
        <v>1350</v>
      </c>
    </row>
    <row r="148" spans="1:65" s="2" customFormat="1" ht="22.2" customHeight="1">
      <c r="A148" s="36"/>
      <c r="B148" s="37"/>
      <c r="C148" s="193" t="s">
        <v>240</v>
      </c>
      <c r="D148" s="193" t="s">
        <v>166</v>
      </c>
      <c r="E148" s="194" t="s">
        <v>1351</v>
      </c>
      <c r="F148" s="195" t="s">
        <v>1352</v>
      </c>
      <c r="G148" s="196" t="s">
        <v>175</v>
      </c>
      <c r="H148" s="197">
        <v>499.53800000000001</v>
      </c>
      <c r="I148" s="198"/>
      <c r="J148" s="199">
        <f>ROUND(I148*H148,2)</f>
        <v>0</v>
      </c>
      <c r="K148" s="195" t="s">
        <v>170</v>
      </c>
      <c r="L148" s="41"/>
      <c r="M148" s="200" t="s">
        <v>1</v>
      </c>
      <c r="N148" s="201" t="s">
        <v>45</v>
      </c>
      <c r="O148" s="73"/>
      <c r="P148" s="202">
        <f>O148*H148</f>
        <v>0</v>
      </c>
      <c r="Q148" s="202">
        <v>2.5236100000000001</v>
      </c>
      <c r="R148" s="202">
        <f>Q148*H148</f>
        <v>1260.63909218</v>
      </c>
      <c r="S148" s="202">
        <v>0</v>
      </c>
      <c r="T148" s="203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4" t="s">
        <v>171</v>
      </c>
      <c r="AT148" s="204" t="s">
        <v>166</v>
      </c>
      <c r="AU148" s="204" t="s">
        <v>90</v>
      </c>
      <c r="AY148" s="19" t="s">
        <v>164</v>
      </c>
      <c r="BE148" s="205">
        <f>IF(N148="základní",J148,0)</f>
        <v>0</v>
      </c>
      <c r="BF148" s="205">
        <f>IF(N148="snížená",J148,0)</f>
        <v>0</v>
      </c>
      <c r="BG148" s="205">
        <f>IF(N148="zákl. přenesená",J148,0)</f>
        <v>0</v>
      </c>
      <c r="BH148" s="205">
        <f>IF(N148="sníž. přenesená",J148,0)</f>
        <v>0</v>
      </c>
      <c r="BI148" s="205">
        <f>IF(N148="nulová",J148,0)</f>
        <v>0</v>
      </c>
      <c r="BJ148" s="19" t="s">
        <v>88</v>
      </c>
      <c r="BK148" s="205">
        <f>ROUND(I148*H148,2)</f>
        <v>0</v>
      </c>
      <c r="BL148" s="19" t="s">
        <v>171</v>
      </c>
      <c r="BM148" s="204" t="s">
        <v>1353</v>
      </c>
    </row>
    <row r="149" spans="1:65" s="13" customFormat="1" ht="20.399999999999999">
      <c r="B149" s="206"/>
      <c r="C149" s="207"/>
      <c r="D149" s="208" t="s">
        <v>177</v>
      </c>
      <c r="E149" s="209" t="s">
        <v>1</v>
      </c>
      <c r="F149" s="210" t="s">
        <v>1354</v>
      </c>
      <c r="G149" s="207"/>
      <c r="H149" s="211">
        <v>433.68</v>
      </c>
      <c r="I149" s="212"/>
      <c r="J149" s="207"/>
      <c r="K149" s="207"/>
      <c r="L149" s="213"/>
      <c r="M149" s="214"/>
      <c r="N149" s="215"/>
      <c r="O149" s="215"/>
      <c r="P149" s="215"/>
      <c r="Q149" s="215"/>
      <c r="R149" s="215"/>
      <c r="S149" s="215"/>
      <c r="T149" s="216"/>
      <c r="AT149" s="217" t="s">
        <v>177</v>
      </c>
      <c r="AU149" s="217" t="s">
        <v>90</v>
      </c>
      <c r="AV149" s="13" t="s">
        <v>90</v>
      </c>
      <c r="AW149" s="13" t="s">
        <v>36</v>
      </c>
      <c r="AX149" s="13" t="s">
        <v>80</v>
      </c>
      <c r="AY149" s="217" t="s">
        <v>164</v>
      </c>
    </row>
    <row r="150" spans="1:65" s="13" customFormat="1" ht="20.399999999999999">
      <c r="B150" s="206"/>
      <c r="C150" s="207"/>
      <c r="D150" s="208" t="s">
        <v>177</v>
      </c>
      <c r="E150" s="209" t="s">
        <v>1</v>
      </c>
      <c r="F150" s="210" t="s">
        <v>1355</v>
      </c>
      <c r="G150" s="207"/>
      <c r="H150" s="211">
        <v>9.6270000000000007</v>
      </c>
      <c r="I150" s="212"/>
      <c r="J150" s="207"/>
      <c r="K150" s="207"/>
      <c r="L150" s="213"/>
      <c r="M150" s="214"/>
      <c r="N150" s="215"/>
      <c r="O150" s="215"/>
      <c r="P150" s="215"/>
      <c r="Q150" s="215"/>
      <c r="R150" s="215"/>
      <c r="S150" s="215"/>
      <c r="T150" s="216"/>
      <c r="AT150" s="217" t="s">
        <v>177</v>
      </c>
      <c r="AU150" s="217" t="s">
        <v>90</v>
      </c>
      <c r="AV150" s="13" t="s">
        <v>90</v>
      </c>
      <c r="AW150" s="13" t="s">
        <v>36</v>
      </c>
      <c r="AX150" s="13" t="s">
        <v>80</v>
      </c>
      <c r="AY150" s="217" t="s">
        <v>164</v>
      </c>
    </row>
    <row r="151" spans="1:65" s="13" customFormat="1" ht="10.199999999999999">
      <c r="B151" s="206"/>
      <c r="C151" s="207"/>
      <c r="D151" s="208" t="s">
        <v>177</v>
      </c>
      <c r="E151" s="209" t="s">
        <v>1</v>
      </c>
      <c r="F151" s="210" t="s">
        <v>1356</v>
      </c>
      <c r="G151" s="207"/>
      <c r="H151" s="211">
        <v>0.998</v>
      </c>
      <c r="I151" s="212"/>
      <c r="J151" s="207"/>
      <c r="K151" s="207"/>
      <c r="L151" s="213"/>
      <c r="M151" s="214"/>
      <c r="N151" s="215"/>
      <c r="O151" s="215"/>
      <c r="P151" s="215"/>
      <c r="Q151" s="215"/>
      <c r="R151" s="215"/>
      <c r="S151" s="215"/>
      <c r="T151" s="216"/>
      <c r="AT151" s="217" t="s">
        <v>177</v>
      </c>
      <c r="AU151" s="217" t="s">
        <v>90</v>
      </c>
      <c r="AV151" s="13" t="s">
        <v>90</v>
      </c>
      <c r="AW151" s="13" t="s">
        <v>36</v>
      </c>
      <c r="AX151" s="13" t="s">
        <v>80</v>
      </c>
      <c r="AY151" s="217" t="s">
        <v>164</v>
      </c>
    </row>
    <row r="152" spans="1:65" s="13" customFormat="1" ht="10.199999999999999">
      <c r="B152" s="206"/>
      <c r="C152" s="207"/>
      <c r="D152" s="208" t="s">
        <v>177</v>
      </c>
      <c r="E152" s="209" t="s">
        <v>1</v>
      </c>
      <c r="F152" s="210" t="s">
        <v>1357</v>
      </c>
      <c r="G152" s="207"/>
      <c r="H152" s="211">
        <v>3.2850000000000001</v>
      </c>
      <c r="I152" s="212"/>
      <c r="J152" s="207"/>
      <c r="K152" s="207"/>
      <c r="L152" s="213"/>
      <c r="M152" s="214"/>
      <c r="N152" s="215"/>
      <c r="O152" s="215"/>
      <c r="P152" s="215"/>
      <c r="Q152" s="215"/>
      <c r="R152" s="215"/>
      <c r="S152" s="215"/>
      <c r="T152" s="216"/>
      <c r="AT152" s="217" t="s">
        <v>177</v>
      </c>
      <c r="AU152" s="217" t="s">
        <v>90</v>
      </c>
      <c r="AV152" s="13" t="s">
        <v>90</v>
      </c>
      <c r="AW152" s="13" t="s">
        <v>36</v>
      </c>
      <c r="AX152" s="13" t="s">
        <v>80</v>
      </c>
      <c r="AY152" s="217" t="s">
        <v>164</v>
      </c>
    </row>
    <row r="153" spans="1:65" s="13" customFormat="1" ht="10.199999999999999">
      <c r="B153" s="206"/>
      <c r="C153" s="207"/>
      <c r="D153" s="208" t="s">
        <v>177</v>
      </c>
      <c r="E153" s="209" t="s">
        <v>1</v>
      </c>
      <c r="F153" s="210" t="s">
        <v>1358</v>
      </c>
      <c r="G153" s="207"/>
      <c r="H153" s="211">
        <v>39.762</v>
      </c>
      <c r="I153" s="212"/>
      <c r="J153" s="207"/>
      <c r="K153" s="207"/>
      <c r="L153" s="213"/>
      <c r="M153" s="214"/>
      <c r="N153" s="215"/>
      <c r="O153" s="215"/>
      <c r="P153" s="215"/>
      <c r="Q153" s="215"/>
      <c r="R153" s="215"/>
      <c r="S153" s="215"/>
      <c r="T153" s="216"/>
      <c r="AT153" s="217" t="s">
        <v>177</v>
      </c>
      <c r="AU153" s="217" t="s">
        <v>90</v>
      </c>
      <c r="AV153" s="13" t="s">
        <v>90</v>
      </c>
      <c r="AW153" s="13" t="s">
        <v>36</v>
      </c>
      <c r="AX153" s="13" t="s">
        <v>80</v>
      </c>
      <c r="AY153" s="217" t="s">
        <v>164</v>
      </c>
    </row>
    <row r="154" spans="1:65" s="13" customFormat="1" ht="30.6">
      <c r="B154" s="206"/>
      <c r="C154" s="207"/>
      <c r="D154" s="208" t="s">
        <v>177</v>
      </c>
      <c r="E154" s="209" t="s">
        <v>1</v>
      </c>
      <c r="F154" s="210" t="s">
        <v>1359</v>
      </c>
      <c r="G154" s="207"/>
      <c r="H154" s="211">
        <v>10.750999999999999</v>
      </c>
      <c r="I154" s="212"/>
      <c r="J154" s="207"/>
      <c r="K154" s="207"/>
      <c r="L154" s="213"/>
      <c r="M154" s="214"/>
      <c r="N154" s="215"/>
      <c r="O154" s="215"/>
      <c r="P154" s="215"/>
      <c r="Q154" s="215"/>
      <c r="R154" s="215"/>
      <c r="S154" s="215"/>
      <c r="T154" s="216"/>
      <c r="AT154" s="217" t="s">
        <v>177</v>
      </c>
      <c r="AU154" s="217" t="s">
        <v>90</v>
      </c>
      <c r="AV154" s="13" t="s">
        <v>90</v>
      </c>
      <c r="AW154" s="13" t="s">
        <v>36</v>
      </c>
      <c r="AX154" s="13" t="s">
        <v>80</v>
      </c>
      <c r="AY154" s="217" t="s">
        <v>164</v>
      </c>
    </row>
    <row r="155" spans="1:65" s="13" customFormat="1" ht="10.199999999999999">
      <c r="B155" s="206"/>
      <c r="C155" s="207"/>
      <c r="D155" s="208" t="s">
        <v>177</v>
      </c>
      <c r="E155" s="209" t="s">
        <v>1</v>
      </c>
      <c r="F155" s="210" t="s">
        <v>1360</v>
      </c>
      <c r="G155" s="207"/>
      <c r="H155" s="211">
        <v>1.4350000000000001</v>
      </c>
      <c r="I155" s="212"/>
      <c r="J155" s="207"/>
      <c r="K155" s="207"/>
      <c r="L155" s="213"/>
      <c r="M155" s="214"/>
      <c r="N155" s="215"/>
      <c r="O155" s="215"/>
      <c r="P155" s="215"/>
      <c r="Q155" s="215"/>
      <c r="R155" s="215"/>
      <c r="S155" s="215"/>
      <c r="T155" s="216"/>
      <c r="AT155" s="217" t="s">
        <v>177</v>
      </c>
      <c r="AU155" s="217" t="s">
        <v>90</v>
      </c>
      <c r="AV155" s="13" t="s">
        <v>90</v>
      </c>
      <c r="AW155" s="13" t="s">
        <v>36</v>
      </c>
      <c r="AX155" s="13" t="s">
        <v>80</v>
      </c>
      <c r="AY155" s="217" t="s">
        <v>164</v>
      </c>
    </row>
    <row r="156" spans="1:65" s="14" customFormat="1" ht="10.199999999999999">
      <c r="B156" s="232"/>
      <c r="C156" s="233"/>
      <c r="D156" s="208" t="s">
        <v>177</v>
      </c>
      <c r="E156" s="234" t="s">
        <v>1</v>
      </c>
      <c r="F156" s="235" t="s">
        <v>206</v>
      </c>
      <c r="G156" s="233"/>
      <c r="H156" s="236">
        <v>499.53800000000001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AT156" s="242" t="s">
        <v>177</v>
      </c>
      <c r="AU156" s="242" t="s">
        <v>90</v>
      </c>
      <c r="AV156" s="14" t="s">
        <v>171</v>
      </c>
      <c r="AW156" s="14" t="s">
        <v>36</v>
      </c>
      <c r="AX156" s="14" t="s">
        <v>88</v>
      </c>
      <c r="AY156" s="242" t="s">
        <v>164</v>
      </c>
    </row>
    <row r="157" spans="1:65" s="2" customFormat="1" ht="19.8" customHeight="1">
      <c r="A157" s="36"/>
      <c r="B157" s="37"/>
      <c r="C157" s="193" t="s">
        <v>245</v>
      </c>
      <c r="D157" s="193" t="s">
        <v>166</v>
      </c>
      <c r="E157" s="194" t="s">
        <v>1361</v>
      </c>
      <c r="F157" s="195" t="s">
        <v>1362</v>
      </c>
      <c r="G157" s="196" t="s">
        <v>186</v>
      </c>
      <c r="H157" s="197">
        <v>0.189</v>
      </c>
      <c r="I157" s="198"/>
      <c r="J157" s="199">
        <f>ROUND(I157*H157,2)</f>
        <v>0</v>
      </c>
      <c r="K157" s="195" t="s">
        <v>170</v>
      </c>
      <c r="L157" s="41"/>
      <c r="M157" s="200" t="s">
        <v>1</v>
      </c>
      <c r="N157" s="201" t="s">
        <v>45</v>
      </c>
      <c r="O157" s="73"/>
      <c r="P157" s="202">
        <f>O157*H157</f>
        <v>0</v>
      </c>
      <c r="Q157" s="202">
        <v>1.0606199999999999</v>
      </c>
      <c r="R157" s="202">
        <f>Q157*H157</f>
        <v>0.20045717999999998</v>
      </c>
      <c r="S157" s="202">
        <v>0</v>
      </c>
      <c r="T157" s="203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4" t="s">
        <v>171</v>
      </c>
      <c r="AT157" s="204" t="s">
        <v>166</v>
      </c>
      <c r="AU157" s="204" t="s">
        <v>90</v>
      </c>
      <c r="AY157" s="19" t="s">
        <v>164</v>
      </c>
      <c r="BE157" s="205">
        <f>IF(N157="základní",J157,0)</f>
        <v>0</v>
      </c>
      <c r="BF157" s="205">
        <f>IF(N157="snížená",J157,0)</f>
        <v>0</v>
      </c>
      <c r="BG157" s="205">
        <f>IF(N157="zákl. přenesená",J157,0)</f>
        <v>0</v>
      </c>
      <c r="BH157" s="205">
        <f>IF(N157="sníž. přenesená",J157,0)</f>
        <v>0</v>
      </c>
      <c r="BI157" s="205">
        <f>IF(N157="nulová",J157,0)</f>
        <v>0</v>
      </c>
      <c r="BJ157" s="19" t="s">
        <v>88</v>
      </c>
      <c r="BK157" s="205">
        <f>ROUND(I157*H157,2)</f>
        <v>0</v>
      </c>
      <c r="BL157" s="19" t="s">
        <v>171</v>
      </c>
      <c r="BM157" s="204" t="s">
        <v>1363</v>
      </c>
    </row>
    <row r="158" spans="1:65" s="13" customFormat="1" ht="10.199999999999999">
      <c r="B158" s="206"/>
      <c r="C158" s="207"/>
      <c r="D158" s="208" t="s">
        <v>177</v>
      </c>
      <c r="E158" s="209" t="s">
        <v>1</v>
      </c>
      <c r="F158" s="210" t="s">
        <v>1364</v>
      </c>
      <c r="G158" s="207"/>
      <c r="H158" s="211">
        <v>0.189</v>
      </c>
      <c r="I158" s="212"/>
      <c r="J158" s="207"/>
      <c r="K158" s="207"/>
      <c r="L158" s="213"/>
      <c r="M158" s="214"/>
      <c r="N158" s="215"/>
      <c r="O158" s="215"/>
      <c r="P158" s="215"/>
      <c r="Q158" s="215"/>
      <c r="R158" s="215"/>
      <c r="S158" s="215"/>
      <c r="T158" s="216"/>
      <c r="AT158" s="217" t="s">
        <v>177</v>
      </c>
      <c r="AU158" s="217" t="s">
        <v>90</v>
      </c>
      <c r="AV158" s="13" t="s">
        <v>90</v>
      </c>
      <c r="AW158" s="13" t="s">
        <v>36</v>
      </c>
      <c r="AX158" s="13" t="s">
        <v>88</v>
      </c>
      <c r="AY158" s="217" t="s">
        <v>164</v>
      </c>
    </row>
    <row r="159" spans="1:65" s="2" customFormat="1" ht="19.8" customHeight="1">
      <c r="A159" s="36"/>
      <c r="B159" s="37"/>
      <c r="C159" s="193" t="s">
        <v>253</v>
      </c>
      <c r="D159" s="193" t="s">
        <v>166</v>
      </c>
      <c r="E159" s="194" t="s">
        <v>1361</v>
      </c>
      <c r="F159" s="195" t="s">
        <v>1362</v>
      </c>
      <c r="G159" s="196" t="s">
        <v>186</v>
      </c>
      <c r="H159" s="197">
        <v>100.452</v>
      </c>
      <c r="I159" s="198"/>
      <c r="J159" s="199">
        <f>ROUND(I159*H159,2)</f>
        <v>0</v>
      </c>
      <c r="K159" s="195" t="s">
        <v>170</v>
      </c>
      <c r="L159" s="41"/>
      <c r="M159" s="200" t="s">
        <v>1</v>
      </c>
      <c r="N159" s="201" t="s">
        <v>45</v>
      </c>
      <c r="O159" s="73"/>
      <c r="P159" s="202">
        <f>O159*H159</f>
        <v>0</v>
      </c>
      <c r="Q159" s="202">
        <v>1.0606199999999999</v>
      </c>
      <c r="R159" s="202">
        <f>Q159*H159</f>
        <v>106.54140023999999</v>
      </c>
      <c r="S159" s="202">
        <v>0</v>
      </c>
      <c r="T159" s="203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04" t="s">
        <v>171</v>
      </c>
      <c r="AT159" s="204" t="s">
        <v>166</v>
      </c>
      <c r="AU159" s="204" t="s">
        <v>90</v>
      </c>
      <c r="AY159" s="19" t="s">
        <v>164</v>
      </c>
      <c r="BE159" s="205">
        <f>IF(N159="základní",J159,0)</f>
        <v>0</v>
      </c>
      <c r="BF159" s="205">
        <f>IF(N159="snížená",J159,0)</f>
        <v>0</v>
      </c>
      <c r="BG159" s="205">
        <f>IF(N159="zákl. přenesená",J159,0)</f>
        <v>0</v>
      </c>
      <c r="BH159" s="205">
        <f>IF(N159="sníž. přenesená",J159,0)</f>
        <v>0</v>
      </c>
      <c r="BI159" s="205">
        <f>IF(N159="nulová",J159,0)</f>
        <v>0</v>
      </c>
      <c r="BJ159" s="19" t="s">
        <v>88</v>
      </c>
      <c r="BK159" s="205">
        <f>ROUND(I159*H159,2)</f>
        <v>0</v>
      </c>
      <c r="BL159" s="19" t="s">
        <v>171</v>
      </c>
      <c r="BM159" s="204" t="s">
        <v>1365</v>
      </c>
    </row>
    <row r="160" spans="1:65" s="13" customFormat="1" ht="20.399999999999999">
      <c r="B160" s="206"/>
      <c r="C160" s="207"/>
      <c r="D160" s="208" t="s">
        <v>177</v>
      </c>
      <c r="E160" s="209" t="s">
        <v>1</v>
      </c>
      <c r="F160" s="210" t="s">
        <v>1366</v>
      </c>
      <c r="G160" s="207"/>
      <c r="H160" s="211">
        <v>88.903999999999996</v>
      </c>
      <c r="I160" s="212"/>
      <c r="J160" s="207"/>
      <c r="K160" s="207"/>
      <c r="L160" s="213"/>
      <c r="M160" s="214"/>
      <c r="N160" s="215"/>
      <c r="O160" s="215"/>
      <c r="P160" s="215"/>
      <c r="Q160" s="215"/>
      <c r="R160" s="215"/>
      <c r="S160" s="215"/>
      <c r="T160" s="216"/>
      <c r="AT160" s="217" t="s">
        <v>177</v>
      </c>
      <c r="AU160" s="217" t="s">
        <v>90</v>
      </c>
      <c r="AV160" s="13" t="s">
        <v>90</v>
      </c>
      <c r="AW160" s="13" t="s">
        <v>36</v>
      </c>
      <c r="AX160" s="13" t="s">
        <v>80</v>
      </c>
      <c r="AY160" s="217" t="s">
        <v>164</v>
      </c>
    </row>
    <row r="161" spans="1:65" s="13" customFormat="1" ht="20.399999999999999">
      <c r="B161" s="206"/>
      <c r="C161" s="207"/>
      <c r="D161" s="208" t="s">
        <v>177</v>
      </c>
      <c r="E161" s="209" t="s">
        <v>1</v>
      </c>
      <c r="F161" s="210" t="s">
        <v>1367</v>
      </c>
      <c r="G161" s="207"/>
      <c r="H161" s="211">
        <v>1.9730000000000001</v>
      </c>
      <c r="I161" s="212"/>
      <c r="J161" s="207"/>
      <c r="K161" s="207"/>
      <c r="L161" s="213"/>
      <c r="M161" s="214"/>
      <c r="N161" s="215"/>
      <c r="O161" s="215"/>
      <c r="P161" s="215"/>
      <c r="Q161" s="215"/>
      <c r="R161" s="215"/>
      <c r="S161" s="215"/>
      <c r="T161" s="216"/>
      <c r="AT161" s="217" t="s">
        <v>177</v>
      </c>
      <c r="AU161" s="217" t="s">
        <v>90</v>
      </c>
      <c r="AV161" s="13" t="s">
        <v>90</v>
      </c>
      <c r="AW161" s="13" t="s">
        <v>36</v>
      </c>
      <c r="AX161" s="13" t="s">
        <v>80</v>
      </c>
      <c r="AY161" s="217" t="s">
        <v>164</v>
      </c>
    </row>
    <row r="162" spans="1:65" s="13" customFormat="1" ht="10.199999999999999">
      <c r="B162" s="206"/>
      <c r="C162" s="207"/>
      <c r="D162" s="208" t="s">
        <v>177</v>
      </c>
      <c r="E162" s="209" t="s">
        <v>1</v>
      </c>
      <c r="F162" s="210" t="s">
        <v>1368</v>
      </c>
      <c r="G162" s="207"/>
      <c r="H162" s="211">
        <v>0.24099999999999999</v>
      </c>
      <c r="I162" s="212"/>
      <c r="J162" s="207"/>
      <c r="K162" s="207"/>
      <c r="L162" s="213"/>
      <c r="M162" s="214"/>
      <c r="N162" s="215"/>
      <c r="O162" s="215"/>
      <c r="P162" s="215"/>
      <c r="Q162" s="215"/>
      <c r="R162" s="215"/>
      <c r="S162" s="215"/>
      <c r="T162" s="216"/>
      <c r="AT162" s="217" t="s">
        <v>177</v>
      </c>
      <c r="AU162" s="217" t="s">
        <v>90</v>
      </c>
      <c r="AV162" s="13" t="s">
        <v>90</v>
      </c>
      <c r="AW162" s="13" t="s">
        <v>36</v>
      </c>
      <c r="AX162" s="13" t="s">
        <v>80</v>
      </c>
      <c r="AY162" s="217" t="s">
        <v>164</v>
      </c>
    </row>
    <row r="163" spans="1:65" s="13" customFormat="1" ht="10.199999999999999">
      <c r="B163" s="206"/>
      <c r="C163" s="207"/>
      <c r="D163" s="208" t="s">
        <v>177</v>
      </c>
      <c r="E163" s="209" t="s">
        <v>1</v>
      </c>
      <c r="F163" s="210" t="s">
        <v>1369</v>
      </c>
      <c r="G163" s="207"/>
      <c r="H163" s="211">
        <v>0.67300000000000004</v>
      </c>
      <c r="I163" s="212"/>
      <c r="J163" s="207"/>
      <c r="K163" s="207"/>
      <c r="L163" s="213"/>
      <c r="M163" s="214"/>
      <c r="N163" s="215"/>
      <c r="O163" s="215"/>
      <c r="P163" s="215"/>
      <c r="Q163" s="215"/>
      <c r="R163" s="215"/>
      <c r="S163" s="215"/>
      <c r="T163" s="216"/>
      <c r="AT163" s="217" t="s">
        <v>177</v>
      </c>
      <c r="AU163" s="217" t="s">
        <v>90</v>
      </c>
      <c r="AV163" s="13" t="s">
        <v>90</v>
      </c>
      <c r="AW163" s="13" t="s">
        <v>36</v>
      </c>
      <c r="AX163" s="13" t="s">
        <v>80</v>
      </c>
      <c r="AY163" s="217" t="s">
        <v>164</v>
      </c>
    </row>
    <row r="164" spans="1:65" s="13" customFormat="1" ht="10.199999999999999">
      <c r="B164" s="206"/>
      <c r="C164" s="207"/>
      <c r="D164" s="208" t="s">
        <v>177</v>
      </c>
      <c r="E164" s="209" t="s">
        <v>1</v>
      </c>
      <c r="F164" s="210" t="s">
        <v>1370</v>
      </c>
      <c r="G164" s="207"/>
      <c r="H164" s="211">
        <v>6.1630000000000003</v>
      </c>
      <c r="I164" s="212"/>
      <c r="J164" s="207"/>
      <c r="K164" s="207"/>
      <c r="L164" s="213"/>
      <c r="M164" s="214"/>
      <c r="N164" s="215"/>
      <c r="O164" s="215"/>
      <c r="P164" s="215"/>
      <c r="Q164" s="215"/>
      <c r="R164" s="215"/>
      <c r="S164" s="215"/>
      <c r="T164" s="216"/>
      <c r="AT164" s="217" t="s">
        <v>177</v>
      </c>
      <c r="AU164" s="217" t="s">
        <v>90</v>
      </c>
      <c r="AV164" s="13" t="s">
        <v>90</v>
      </c>
      <c r="AW164" s="13" t="s">
        <v>36</v>
      </c>
      <c r="AX164" s="13" t="s">
        <v>80</v>
      </c>
      <c r="AY164" s="217" t="s">
        <v>164</v>
      </c>
    </row>
    <row r="165" spans="1:65" s="13" customFormat="1" ht="30.6">
      <c r="B165" s="206"/>
      <c r="C165" s="207"/>
      <c r="D165" s="208" t="s">
        <v>177</v>
      </c>
      <c r="E165" s="209" t="s">
        <v>1</v>
      </c>
      <c r="F165" s="210" t="s">
        <v>1371</v>
      </c>
      <c r="G165" s="207"/>
      <c r="H165" s="211">
        <v>2.2040000000000002</v>
      </c>
      <c r="I165" s="212"/>
      <c r="J165" s="207"/>
      <c r="K165" s="207"/>
      <c r="L165" s="213"/>
      <c r="M165" s="214"/>
      <c r="N165" s="215"/>
      <c r="O165" s="215"/>
      <c r="P165" s="215"/>
      <c r="Q165" s="215"/>
      <c r="R165" s="215"/>
      <c r="S165" s="215"/>
      <c r="T165" s="216"/>
      <c r="AT165" s="217" t="s">
        <v>177</v>
      </c>
      <c r="AU165" s="217" t="s">
        <v>90</v>
      </c>
      <c r="AV165" s="13" t="s">
        <v>90</v>
      </c>
      <c r="AW165" s="13" t="s">
        <v>36</v>
      </c>
      <c r="AX165" s="13" t="s">
        <v>80</v>
      </c>
      <c r="AY165" s="217" t="s">
        <v>164</v>
      </c>
    </row>
    <row r="166" spans="1:65" s="13" customFormat="1" ht="10.199999999999999">
      <c r="B166" s="206"/>
      <c r="C166" s="207"/>
      <c r="D166" s="208" t="s">
        <v>177</v>
      </c>
      <c r="E166" s="209" t="s">
        <v>1</v>
      </c>
      <c r="F166" s="210" t="s">
        <v>1372</v>
      </c>
      <c r="G166" s="207"/>
      <c r="H166" s="211">
        <v>0.29399999999999998</v>
      </c>
      <c r="I166" s="212"/>
      <c r="J166" s="207"/>
      <c r="K166" s="207"/>
      <c r="L166" s="213"/>
      <c r="M166" s="214"/>
      <c r="N166" s="215"/>
      <c r="O166" s="215"/>
      <c r="P166" s="215"/>
      <c r="Q166" s="215"/>
      <c r="R166" s="215"/>
      <c r="S166" s="215"/>
      <c r="T166" s="216"/>
      <c r="AT166" s="217" t="s">
        <v>177</v>
      </c>
      <c r="AU166" s="217" t="s">
        <v>90</v>
      </c>
      <c r="AV166" s="13" t="s">
        <v>90</v>
      </c>
      <c r="AW166" s="13" t="s">
        <v>36</v>
      </c>
      <c r="AX166" s="13" t="s">
        <v>80</v>
      </c>
      <c r="AY166" s="217" t="s">
        <v>164</v>
      </c>
    </row>
    <row r="167" spans="1:65" s="14" customFormat="1" ht="10.199999999999999">
      <c r="B167" s="232"/>
      <c r="C167" s="233"/>
      <c r="D167" s="208" t="s">
        <v>177</v>
      </c>
      <c r="E167" s="234" t="s">
        <v>1</v>
      </c>
      <c r="F167" s="235" t="s">
        <v>206</v>
      </c>
      <c r="G167" s="233"/>
      <c r="H167" s="236">
        <v>100.45199999999998</v>
      </c>
      <c r="I167" s="237"/>
      <c r="J167" s="233"/>
      <c r="K167" s="233"/>
      <c r="L167" s="238"/>
      <c r="M167" s="239"/>
      <c r="N167" s="240"/>
      <c r="O167" s="240"/>
      <c r="P167" s="240"/>
      <c r="Q167" s="240"/>
      <c r="R167" s="240"/>
      <c r="S167" s="240"/>
      <c r="T167" s="241"/>
      <c r="AT167" s="242" t="s">
        <v>177</v>
      </c>
      <c r="AU167" s="242" t="s">
        <v>90</v>
      </c>
      <c r="AV167" s="14" t="s">
        <v>171</v>
      </c>
      <c r="AW167" s="14" t="s">
        <v>36</v>
      </c>
      <c r="AX167" s="14" t="s">
        <v>88</v>
      </c>
      <c r="AY167" s="242" t="s">
        <v>164</v>
      </c>
    </row>
    <row r="168" spans="1:65" s="2" customFormat="1" ht="14.4" customHeight="1">
      <c r="A168" s="36"/>
      <c r="B168" s="37"/>
      <c r="C168" s="193" t="s">
        <v>1180</v>
      </c>
      <c r="D168" s="193" t="s">
        <v>166</v>
      </c>
      <c r="E168" s="194" t="s">
        <v>1373</v>
      </c>
      <c r="F168" s="195" t="s">
        <v>1374</v>
      </c>
      <c r="G168" s="196" t="s">
        <v>186</v>
      </c>
      <c r="H168" s="197">
        <v>100.64100000000001</v>
      </c>
      <c r="I168" s="198"/>
      <c r="J168" s="199">
        <f>ROUND(I168*H168,2)</f>
        <v>0</v>
      </c>
      <c r="K168" s="195" t="s">
        <v>1</v>
      </c>
      <c r="L168" s="41"/>
      <c r="M168" s="200" t="s">
        <v>1</v>
      </c>
      <c r="N168" s="201" t="s">
        <v>45</v>
      </c>
      <c r="O168" s="73"/>
      <c r="P168" s="202">
        <f>O168*H168</f>
        <v>0</v>
      </c>
      <c r="Q168" s="202">
        <v>0</v>
      </c>
      <c r="R168" s="202">
        <f>Q168*H168</f>
        <v>0</v>
      </c>
      <c r="S168" s="202">
        <v>0</v>
      </c>
      <c r="T168" s="203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04" t="s">
        <v>171</v>
      </c>
      <c r="AT168" s="204" t="s">
        <v>166</v>
      </c>
      <c r="AU168" s="204" t="s">
        <v>90</v>
      </c>
      <c r="AY168" s="19" t="s">
        <v>164</v>
      </c>
      <c r="BE168" s="205">
        <f>IF(N168="základní",J168,0)</f>
        <v>0</v>
      </c>
      <c r="BF168" s="205">
        <f>IF(N168="snížená",J168,0)</f>
        <v>0</v>
      </c>
      <c r="BG168" s="205">
        <f>IF(N168="zákl. přenesená",J168,0)</f>
        <v>0</v>
      </c>
      <c r="BH168" s="205">
        <f>IF(N168="sníž. přenesená",J168,0)</f>
        <v>0</v>
      </c>
      <c r="BI168" s="205">
        <f>IF(N168="nulová",J168,0)</f>
        <v>0</v>
      </c>
      <c r="BJ168" s="19" t="s">
        <v>88</v>
      </c>
      <c r="BK168" s="205">
        <f>ROUND(I168*H168,2)</f>
        <v>0</v>
      </c>
      <c r="BL168" s="19" t="s">
        <v>171</v>
      </c>
      <c r="BM168" s="204" t="s">
        <v>1375</v>
      </c>
    </row>
    <row r="169" spans="1:65" s="13" customFormat="1" ht="10.199999999999999">
      <c r="B169" s="206"/>
      <c r="C169" s="207"/>
      <c r="D169" s="208" t="s">
        <v>177</v>
      </c>
      <c r="E169" s="209" t="s">
        <v>1</v>
      </c>
      <c r="F169" s="210" t="s">
        <v>1376</v>
      </c>
      <c r="G169" s="207"/>
      <c r="H169" s="211">
        <v>100.64100000000001</v>
      </c>
      <c r="I169" s="212"/>
      <c r="J169" s="207"/>
      <c r="K169" s="207"/>
      <c r="L169" s="213"/>
      <c r="M169" s="214"/>
      <c r="N169" s="215"/>
      <c r="O169" s="215"/>
      <c r="P169" s="215"/>
      <c r="Q169" s="215"/>
      <c r="R169" s="215"/>
      <c r="S169" s="215"/>
      <c r="T169" s="216"/>
      <c r="AT169" s="217" t="s">
        <v>177</v>
      </c>
      <c r="AU169" s="217" t="s">
        <v>90</v>
      </c>
      <c r="AV169" s="13" t="s">
        <v>90</v>
      </c>
      <c r="AW169" s="13" t="s">
        <v>36</v>
      </c>
      <c r="AX169" s="13" t="s">
        <v>88</v>
      </c>
      <c r="AY169" s="217" t="s">
        <v>164</v>
      </c>
    </row>
    <row r="170" spans="1:65" s="2" customFormat="1" ht="22.2" customHeight="1">
      <c r="A170" s="36"/>
      <c r="B170" s="37"/>
      <c r="C170" s="193" t="s">
        <v>258</v>
      </c>
      <c r="D170" s="193" t="s">
        <v>166</v>
      </c>
      <c r="E170" s="194" t="s">
        <v>1377</v>
      </c>
      <c r="F170" s="195" t="s">
        <v>1378</v>
      </c>
      <c r="G170" s="196" t="s">
        <v>175</v>
      </c>
      <c r="H170" s="197">
        <v>155</v>
      </c>
      <c r="I170" s="198"/>
      <c r="J170" s="199">
        <f>ROUND(I170*H170,2)</f>
        <v>0</v>
      </c>
      <c r="K170" s="195" t="s">
        <v>170</v>
      </c>
      <c r="L170" s="41"/>
      <c r="M170" s="200" t="s">
        <v>1</v>
      </c>
      <c r="N170" s="201" t="s">
        <v>45</v>
      </c>
      <c r="O170" s="73"/>
      <c r="P170" s="202">
        <f>O170*H170</f>
        <v>0</v>
      </c>
      <c r="Q170" s="202">
        <v>2.3010199999999998</v>
      </c>
      <c r="R170" s="202">
        <f>Q170*H170</f>
        <v>356.65809999999999</v>
      </c>
      <c r="S170" s="202">
        <v>0</v>
      </c>
      <c r="T170" s="203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04" t="s">
        <v>171</v>
      </c>
      <c r="AT170" s="204" t="s">
        <v>166</v>
      </c>
      <c r="AU170" s="204" t="s">
        <v>90</v>
      </c>
      <c r="AY170" s="19" t="s">
        <v>164</v>
      </c>
      <c r="BE170" s="205">
        <f>IF(N170="základní",J170,0)</f>
        <v>0</v>
      </c>
      <c r="BF170" s="205">
        <f>IF(N170="snížená",J170,0)</f>
        <v>0</v>
      </c>
      <c r="BG170" s="205">
        <f>IF(N170="zákl. přenesená",J170,0)</f>
        <v>0</v>
      </c>
      <c r="BH170" s="205">
        <f>IF(N170="sníž. přenesená",J170,0)</f>
        <v>0</v>
      </c>
      <c r="BI170" s="205">
        <f>IF(N170="nulová",J170,0)</f>
        <v>0</v>
      </c>
      <c r="BJ170" s="19" t="s">
        <v>88</v>
      </c>
      <c r="BK170" s="205">
        <f>ROUND(I170*H170,2)</f>
        <v>0</v>
      </c>
      <c r="BL170" s="19" t="s">
        <v>171</v>
      </c>
      <c r="BM170" s="204" t="s">
        <v>1379</v>
      </c>
    </row>
    <row r="171" spans="1:65" s="13" customFormat="1" ht="10.199999999999999">
      <c r="B171" s="206"/>
      <c r="C171" s="207"/>
      <c r="D171" s="208" t="s">
        <v>177</v>
      </c>
      <c r="E171" s="209" t="s">
        <v>1</v>
      </c>
      <c r="F171" s="210" t="s">
        <v>1380</v>
      </c>
      <c r="G171" s="207"/>
      <c r="H171" s="211">
        <v>155</v>
      </c>
      <c r="I171" s="212"/>
      <c r="J171" s="207"/>
      <c r="K171" s="207"/>
      <c r="L171" s="213"/>
      <c r="M171" s="214"/>
      <c r="N171" s="215"/>
      <c r="O171" s="215"/>
      <c r="P171" s="215"/>
      <c r="Q171" s="215"/>
      <c r="R171" s="215"/>
      <c r="S171" s="215"/>
      <c r="T171" s="216"/>
      <c r="AT171" s="217" t="s">
        <v>177</v>
      </c>
      <c r="AU171" s="217" t="s">
        <v>90</v>
      </c>
      <c r="AV171" s="13" t="s">
        <v>90</v>
      </c>
      <c r="AW171" s="13" t="s">
        <v>36</v>
      </c>
      <c r="AX171" s="13" t="s">
        <v>88</v>
      </c>
      <c r="AY171" s="217" t="s">
        <v>164</v>
      </c>
    </row>
    <row r="172" spans="1:65" s="2" customFormat="1" ht="22.2" customHeight="1">
      <c r="A172" s="36"/>
      <c r="B172" s="37"/>
      <c r="C172" s="193" t="s">
        <v>8</v>
      </c>
      <c r="D172" s="193" t="s">
        <v>166</v>
      </c>
      <c r="E172" s="194" t="s">
        <v>1381</v>
      </c>
      <c r="F172" s="195" t="s">
        <v>1382</v>
      </c>
      <c r="G172" s="196" t="s">
        <v>579</v>
      </c>
      <c r="H172" s="197">
        <v>1</v>
      </c>
      <c r="I172" s="198"/>
      <c r="J172" s="199">
        <f>ROUND(I172*H172,2)</f>
        <v>0</v>
      </c>
      <c r="K172" s="195" t="s">
        <v>1</v>
      </c>
      <c r="L172" s="41"/>
      <c r="M172" s="200" t="s">
        <v>1</v>
      </c>
      <c r="N172" s="201" t="s">
        <v>45</v>
      </c>
      <c r="O172" s="73"/>
      <c r="P172" s="202">
        <f>O172*H172</f>
        <v>0</v>
      </c>
      <c r="Q172" s="202">
        <v>2.5018699999999998</v>
      </c>
      <c r="R172" s="202">
        <f>Q172*H172</f>
        <v>2.5018699999999998</v>
      </c>
      <c r="S172" s="202">
        <v>0</v>
      </c>
      <c r="T172" s="203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04" t="s">
        <v>171</v>
      </c>
      <c r="AT172" s="204" t="s">
        <v>166</v>
      </c>
      <c r="AU172" s="204" t="s">
        <v>90</v>
      </c>
      <c r="AY172" s="19" t="s">
        <v>164</v>
      </c>
      <c r="BE172" s="205">
        <f>IF(N172="základní",J172,0)</f>
        <v>0</v>
      </c>
      <c r="BF172" s="205">
        <f>IF(N172="snížená",J172,0)</f>
        <v>0</v>
      </c>
      <c r="BG172" s="205">
        <f>IF(N172="zákl. přenesená",J172,0)</f>
        <v>0</v>
      </c>
      <c r="BH172" s="205">
        <f>IF(N172="sníž. přenesená",J172,0)</f>
        <v>0</v>
      </c>
      <c r="BI172" s="205">
        <f>IF(N172="nulová",J172,0)</f>
        <v>0</v>
      </c>
      <c r="BJ172" s="19" t="s">
        <v>88</v>
      </c>
      <c r="BK172" s="205">
        <f>ROUND(I172*H172,2)</f>
        <v>0</v>
      </c>
      <c r="BL172" s="19" t="s">
        <v>171</v>
      </c>
      <c r="BM172" s="204" t="s">
        <v>1383</v>
      </c>
    </row>
    <row r="173" spans="1:65" s="2" customFormat="1" ht="22.2" customHeight="1">
      <c r="A173" s="36"/>
      <c r="B173" s="37"/>
      <c r="C173" s="193" t="s">
        <v>270</v>
      </c>
      <c r="D173" s="193" t="s">
        <v>166</v>
      </c>
      <c r="E173" s="194" t="s">
        <v>1384</v>
      </c>
      <c r="F173" s="195" t="s">
        <v>1385</v>
      </c>
      <c r="G173" s="196" t="s">
        <v>579</v>
      </c>
      <c r="H173" s="197">
        <v>1</v>
      </c>
      <c r="I173" s="198"/>
      <c r="J173" s="199">
        <f>ROUND(I173*H173,2)</f>
        <v>0</v>
      </c>
      <c r="K173" s="195" t="s">
        <v>1</v>
      </c>
      <c r="L173" s="41"/>
      <c r="M173" s="200" t="s">
        <v>1</v>
      </c>
      <c r="N173" s="201" t="s">
        <v>45</v>
      </c>
      <c r="O173" s="73"/>
      <c r="P173" s="202">
        <f>O173*H173</f>
        <v>0</v>
      </c>
      <c r="Q173" s="202">
        <v>2.5018699999999998</v>
      </c>
      <c r="R173" s="202">
        <f>Q173*H173</f>
        <v>2.5018699999999998</v>
      </c>
      <c r="S173" s="202">
        <v>0</v>
      </c>
      <c r="T173" s="203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04" t="s">
        <v>171</v>
      </c>
      <c r="AT173" s="204" t="s">
        <v>166</v>
      </c>
      <c r="AU173" s="204" t="s">
        <v>90</v>
      </c>
      <c r="AY173" s="19" t="s">
        <v>164</v>
      </c>
      <c r="BE173" s="205">
        <f>IF(N173="základní",J173,0)</f>
        <v>0</v>
      </c>
      <c r="BF173" s="205">
        <f>IF(N173="snížená",J173,0)</f>
        <v>0</v>
      </c>
      <c r="BG173" s="205">
        <f>IF(N173="zákl. přenesená",J173,0)</f>
        <v>0</v>
      </c>
      <c r="BH173" s="205">
        <f>IF(N173="sníž. přenesená",J173,0)</f>
        <v>0</v>
      </c>
      <c r="BI173" s="205">
        <f>IF(N173="nulová",J173,0)</f>
        <v>0</v>
      </c>
      <c r="BJ173" s="19" t="s">
        <v>88</v>
      </c>
      <c r="BK173" s="205">
        <f>ROUND(I173*H173,2)</f>
        <v>0</v>
      </c>
      <c r="BL173" s="19" t="s">
        <v>171</v>
      </c>
      <c r="BM173" s="204" t="s">
        <v>1386</v>
      </c>
    </row>
    <row r="174" spans="1:65" s="2" customFormat="1" ht="22.2" customHeight="1">
      <c r="A174" s="36"/>
      <c r="B174" s="37"/>
      <c r="C174" s="193" t="s">
        <v>276</v>
      </c>
      <c r="D174" s="193" t="s">
        <v>166</v>
      </c>
      <c r="E174" s="194" t="s">
        <v>1387</v>
      </c>
      <c r="F174" s="195" t="s">
        <v>1388</v>
      </c>
      <c r="G174" s="196" t="s">
        <v>175</v>
      </c>
      <c r="H174" s="197">
        <v>5.4</v>
      </c>
      <c r="I174" s="198"/>
      <c r="J174" s="199">
        <f>ROUND(I174*H174,2)</f>
        <v>0</v>
      </c>
      <c r="K174" s="195" t="s">
        <v>170</v>
      </c>
      <c r="L174" s="41"/>
      <c r="M174" s="200" t="s">
        <v>1</v>
      </c>
      <c r="N174" s="201" t="s">
        <v>45</v>
      </c>
      <c r="O174" s="73"/>
      <c r="P174" s="202">
        <f>O174*H174</f>
        <v>0</v>
      </c>
      <c r="Q174" s="202">
        <v>2.5018699999999998</v>
      </c>
      <c r="R174" s="202">
        <f>Q174*H174</f>
        <v>13.510097999999999</v>
      </c>
      <c r="S174" s="202">
        <v>0</v>
      </c>
      <c r="T174" s="203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04" t="s">
        <v>171</v>
      </c>
      <c r="AT174" s="204" t="s">
        <v>166</v>
      </c>
      <c r="AU174" s="204" t="s">
        <v>90</v>
      </c>
      <c r="AY174" s="19" t="s">
        <v>164</v>
      </c>
      <c r="BE174" s="205">
        <f>IF(N174="základní",J174,0)</f>
        <v>0</v>
      </c>
      <c r="BF174" s="205">
        <f>IF(N174="snížená",J174,0)</f>
        <v>0</v>
      </c>
      <c r="BG174" s="205">
        <f>IF(N174="zákl. přenesená",J174,0)</f>
        <v>0</v>
      </c>
      <c r="BH174" s="205">
        <f>IF(N174="sníž. přenesená",J174,0)</f>
        <v>0</v>
      </c>
      <c r="BI174" s="205">
        <f>IF(N174="nulová",J174,0)</f>
        <v>0</v>
      </c>
      <c r="BJ174" s="19" t="s">
        <v>88</v>
      </c>
      <c r="BK174" s="205">
        <f>ROUND(I174*H174,2)</f>
        <v>0</v>
      </c>
      <c r="BL174" s="19" t="s">
        <v>171</v>
      </c>
      <c r="BM174" s="204" t="s">
        <v>1389</v>
      </c>
    </row>
    <row r="175" spans="1:65" s="13" customFormat="1" ht="10.199999999999999">
      <c r="B175" s="206"/>
      <c r="C175" s="207"/>
      <c r="D175" s="208" t="s">
        <v>177</v>
      </c>
      <c r="E175" s="209" t="s">
        <v>1</v>
      </c>
      <c r="F175" s="210" t="s">
        <v>1390</v>
      </c>
      <c r="G175" s="207"/>
      <c r="H175" s="211">
        <v>5.4</v>
      </c>
      <c r="I175" s="212"/>
      <c r="J175" s="207"/>
      <c r="K175" s="207"/>
      <c r="L175" s="213"/>
      <c r="M175" s="214"/>
      <c r="N175" s="215"/>
      <c r="O175" s="215"/>
      <c r="P175" s="215"/>
      <c r="Q175" s="215"/>
      <c r="R175" s="215"/>
      <c r="S175" s="215"/>
      <c r="T175" s="216"/>
      <c r="AT175" s="217" t="s">
        <v>177</v>
      </c>
      <c r="AU175" s="217" t="s">
        <v>90</v>
      </c>
      <c r="AV175" s="13" t="s">
        <v>90</v>
      </c>
      <c r="AW175" s="13" t="s">
        <v>36</v>
      </c>
      <c r="AX175" s="13" t="s">
        <v>88</v>
      </c>
      <c r="AY175" s="217" t="s">
        <v>164</v>
      </c>
    </row>
    <row r="176" spans="1:65" s="2" customFormat="1" ht="19.8" customHeight="1">
      <c r="A176" s="36"/>
      <c r="B176" s="37"/>
      <c r="C176" s="193" t="s">
        <v>281</v>
      </c>
      <c r="D176" s="193" t="s">
        <v>166</v>
      </c>
      <c r="E176" s="194" t="s">
        <v>1391</v>
      </c>
      <c r="F176" s="195" t="s">
        <v>1392</v>
      </c>
      <c r="G176" s="196" t="s">
        <v>186</v>
      </c>
      <c r="H176" s="197">
        <v>0.81</v>
      </c>
      <c r="I176" s="198"/>
      <c r="J176" s="199">
        <f>ROUND(I176*H176,2)</f>
        <v>0</v>
      </c>
      <c r="K176" s="195" t="s">
        <v>170</v>
      </c>
      <c r="L176" s="41"/>
      <c r="M176" s="200" t="s">
        <v>1</v>
      </c>
      <c r="N176" s="201" t="s">
        <v>45</v>
      </c>
      <c r="O176" s="73"/>
      <c r="P176" s="202">
        <f>O176*H176</f>
        <v>0</v>
      </c>
      <c r="Q176" s="202">
        <v>1.0606199999999999</v>
      </c>
      <c r="R176" s="202">
        <f>Q176*H176</f>
        <v>0.85910219999999993</v>
      </c>
      <c r="S176" s="202">
        <v>0</v>
      </c>
      <c r="T176" s="203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04" t="s">
        <v>171</v>
      </c>
      <c r="AT176" s="204" t="s">
        <v>166</v>
      </c>
      <c r="AU176" s="204" t="s">
        <v>90</v>
      </c>
      <c r="AY176" s="19" t="s">
        <v>164</v>
      </c>
      <c r="BE176" s="205">
        <f>IF(N176="základní",J176,0)</f>
        <v>0</v>
      </c>
      <c r="BF176" s="205">
        <f>IF(N176="snížená",J176,0)</f>
        <v>0</v>
      </c>
      <c r="BG176" s="205">
        <f>IF(N176="zákl. přenesená",J176,0)</f>
        <v>0</v>
      </c>
      <c r="BH176" s="205">
        <f>IF(N176="sníž. přenesená",J176,0)</f>
        <v>0</v>
      </c>
      <c r="BI176" s="205">
        <f>IF(N176="nulová",J176,0)</f>
        <v>0</v>
      </c>
      <c r="BJ176" s="19" t="s">
        <v>88</v>
      </c>
      <c r="BK176" s="205">
        <f>ROUND(I176*H176,2)</f>
        <v>0</v>
      </c>
      <c r="BL176" s="19" t="s">
        <v>171</v>
      </c>
      <c r="BM176" s="204" t="s">
        <v>1393</v>
      </c>
    </row>
    <row r="177" spans="1:65" s="13" customFormat="1" ht="10.199999999999999">
      <c r="B177" s="206"/>
      <c r="C177" s="207"/>
      <c r="D177" s="208" t="s">
        <v>177</v>
      </c>
      <c r="E177" s="209" t="s">
        <v>1</v>
      </c>
      <c r="F177" s="210" t="s">
        <v>1394</v>
      </c>
      <c r="G177" s="207"/>
      <c r="H177" s="211">
        <v>0.81</v>
      </c>
      <c r="I177" s="212"/>
      <c r="J177" s="207"/>
      <c r="K177" s="207"/>
      <c r="L177" s="213"/>
      <c r="M177" s="214"/>
      <c r="N177" s="215"/>
      <c r="O177" s="215"/>
      <c r="P177" s="215"/>
      <c r="Q177" s="215"/>
      <c r="R177" s="215"/>
      <c r="S177" s="215"/>
      <c r="T177" s="216"/>
      <c r="AT177" s="217" t="s">
        <v>177</v>
      </c>
      <c r="AU177" s="217" t="s">
        <v>90</v>
      </c>
      <c r="AV177" s="13" t="s">
        <v>90</v>
      </c>
      <c r="AW177" s="13" t="s">
        <v>36</v>
      </c>
      <c r="AX177" s="13" t="s">
        <v>88</v>
      </c>
      <c r="AY177" s="217" t="s">
        <v>164</v>
      </c>
    </row>
    <row r="178" spans="1:65" s="2" customFormat="1" ht="14.4" customHeight="1">
      <c r="A178" s="36"/>
      <c r="B178" s="37"/>
      <c r="C178" s="193" t="s">
        <v>286</v>
      </c>
      <c r="D178" s="193" t="s">
        <v>166</v>
      </c>
      <c r="E178" s="194" t="s">
        <v>1395</v>
      </c>
      <c r="F178" s="195" t="s">
        <v>1374</v>
      </c>
      <c r="G178" s="196" t="s">
        <v>186</v>
      </c>
      <c r="H178" s="197">
        <v>0.81</v>
      </c>
      <c r="I178" s="198"/>
      <c r="J178" s="199">
        <f>ROUND(I178*H178,2)</f>
        <v>0</v>
      </c>
      <c r="K178" s="195" t="s">
        <v>1</v>
      </c>
      <c r="L178" s="41"/>
      <c r="M178" s="200" t="s">
        <v>1</v>
      </c>
      <c r="N178" s="201" t="s">
        <v>45</v>
      </c>
      <c r="O178" s="73"/>
      <c r="P178" s="202">
        <f>O178*H178</f>
        <v>0</v>
      </c>
      <c r="Q178" s="202">
        <v>0</v>
      </c>
      <c r="R178" s="202">
        <f>Q178*H178</f>
        <v>0</v>
      </c>
      <c r="S178" s="202">
        <v>0</v>
      </c>
      <c r="T178" s="203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04" t="s">
        <v>171</v>
      </c>
      <c r="AT178" s="204" t="s">
        <v>166</v>
      </c>
      <c r="AU178" s="204" t="s">
        <v>90</v>
      </c>
      <c r="AY178" s="19" t="s">
        <v>164</v>
      </c>
      <c r="BE178" s="205">
        <f>IF(N178="základní",J178,0)</f>
        <v>0</v>
      </c>
      <c r="BF178" s="205">
        <f>IF(N178="snížená",J178,0)</f>
        <v>0</v>
      </c>
      <c r="BG178" s="205">
        <f>IF(N178="zákl. přenesená",J178,0)</f>
        <v>0</v>
      </c>
      <c r="BH178" s="205">
        <f>IF(N178="sníž. přenesená",J178,0)</f>
        <v>0</v>
      </c>
      <c r="BI178" s="205">
        <f>IF(N178="nulová",J178,0)</f>
        <v>0</v>
      </c>
      <c r="BJ178" s="19" t="s">
        <v>88</v>
      </c>
      <c r="BK178" s="205">
        <f>ROUND(I178*H178,2)</f>
        <v>0</v>
      </c>
      <c r="BL178" s="19" t="s">
        <v>171</v>
      </c>
      <c r="BM178" s="204" t="s">
        <v>1396</v>
      </c>
    </row>
    <row r="179" spans="1:65" s="13" customFormat="1" ht="10.199999999999999">
      <c r="B179" s="206"/>
      <c r="C179" s="207"/>
      <c r="D179" s="208" t="s">
        <v>177</v>
      </c>
      <c r="E179" s="209" t="s">
        <v>1</v>
      </c>
      <c r="F179" s="210" t="s">
        <v>1394</v>
      </c>
      <c r="G179" s="207"/>
      <c r="H179" s="211">
        <v>0.81</v>
      </c>
      <c r="I179" s="212"/>
      <c r="J179" s="207"/>
      <c r="K179" s="207"/>
      <c r="L179" s="213"/>
      <c r="M179" s="214"/>
      <c r="N179" s="215"/>
      <c r="O179" s="215"/>
      <c r="P179" s="215"/>
      <c r="Q179" s="215"/>
      <c r="R179" s="215"/>
      <c r="S179" s="215"/>
      <c r="T179" s="216"/>
      <c r="AT179" s="217" t="s">
        <v>177</v>
      </c>
      <c r="AU179" s="217" t="s">
        <v>90</v>
      </c>
      <c r="AV179" s="13" t="s">
        <v>90</v>
      </c>
      <c r="AW179" s="13" t="s">
        <v>36</v>
      </c>
      <c r="AX179" s="13" t="s">
        <v>88</v>
      </c>
      <c r="AY179" s="217" t="s">
        <v>164</v>
      </c>
    </row>
    <row r="180" spans="1:65" s="2" customFormat="1" ht="22.2" customHeight="1">
      <c r="A180" s="36"/>
      <c r="B180" s="37"/>
      <c r="C180" s="193" t="s">
        <v>292</v>
      </c>
      <c r="D180" s="193" t="s">
        <v>166</v>
      </c>
      <c r="E180" s="194" t="s">
        <v>1397</v>
      </c>
      <c r="F180" s="195" t="s">
        <v>1398</v>
      </c>
      <c r="G180" s="196" t="s">
        <v>175</v>
      </c>
      <c r="H180" s="197">
        <v>38.844999999999999</v>
      </c>
      <c r="I180" s="198"/>
      <c r="J180" s="199">
        <f>ROUND(I180*H180,2)</f>
        <v>0</v>
      </c>
      <c r="K180" s="195" t="s">
        <v>170</v>
      </c>
      <c r="L180" s="41"/>
      <c r="M180" s="200" t="s">
        <v>1</v>
      </c>
      <c r="N180" s="201" t="s">
        <v>45</v>
      </c>
      <c r="O180" s="73"/>
      <c r="P180" s="202">
        <f>O180*H180</f>
        <v>0</v>
      </c>
      <c r="Q180" s="202">
        <v>2.3010199999999998</v>
      </c>
      <c r="R180" s="202">
        <f>Q180*H180</f>
        <v>89.383121899999992</v>
      </c>
      <c r="S180" s="202">
        <v>0</v>
      </c>
      <c r="T180" s="203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04" t="s">
        <v>171</v>
      </c>
      <c r="AT180" s="204" t="s">
        <v>166</v>
      </c>
      <c r="AU180" s="204" t="s">
        <v>90</v>
      </c>
      <c r="AY180" s="19" t="s">
        <v>164</v>
      </c>
      <c r="BE180" s="205">
        <f>IF(N180="základní",J180,0)</f>
        <v>0</v>
      </c>
      <c r="BF180" s="205">
        <f>IF(N180="snížená",J180,0)</f>
        <v>0</v>
      </c>
      <c r="BG180" s="205">
        <f>IF(N180="zákl. přenesená",J180,0)</f>
        <v>0</v>
      </c>
      <c r="BH180" s="205">
        <f>IF(N180="sníž. přenesená",J180,0)</f>
        <v>0</v>
      </c>
      <c r="BI180" s="205">
        <f>IF(N180="nulová",J180,0)</f>
        <v>0</v>
      </c>
      <c r="BJ180" s="19" t="s">
        <v>88</v>
      </c>
      <c r="BK180" s="205">
        <f>ROUND(I180*H180,2)</f>
        <v>0</v>
      </c>
      <c r="BL180" s="19" t="s">
        <v>171</v>
      </c>
      <c r="BM180" s="204" t="s">
        <v>1399</v>
      </c>
    </row>
    <row r="181" spans="1:65" s="13" customFormat="1" ht="10.199999999999999">
      <c r="B181" s="206"/>
      <c r="C181" s="207"/>
      <c r="D181" s="208" t="s">
        <v>177</v>
      </c>
      <c r="E181" s="209" t="s">
        <v>1</v>
      </c>
      <c r="F181" s="210" t="s">
        <v>1400</v>
      </c>
      <c r="G181" s="207"/>
      <c r="H181" s="211">
        <v>38.844999999999999</v>
      </c>
      <c r="I181" s="212"/>
      <c r="J181" s="207"/>
      <c r="K181" s="207"/>
      <c r="L181" s="213"/>
      <c r="M181" s="214"/>
      <c r="N181" s="215"/>
      <c r="O181" s="215"/>
      <c r="P181" s="215"/>
      <c r="Q181" s="215"/>
      <c r="R181" s="215"/>
      <c r="S181" s="215"/>
      <c r="T181" s="216"/>
      <c r="AT181" s="217" t="s">
        <v>177</v>
      </c>
      <c r="AU181" s="217" t="s">
        <v>90</v>
      </c>
      <c r="AV181" s="13" t="s">
        <v>90</v>
      </c>
      <c r="AW181" s="13" t="s">
        <v>36</v>
      </c>
      <c r="AX181" s="13" t="s">
        <v>88</v>
      </c>
      <c r="AY181" s="217" t="s">
        <v>164</v>
      </c>
    </row>
    <row r="182" spans="1:65" s="2" customFormat="1" ht="22.2" customHeight="1">
      <c r="A182" s="36"/>
      <c r="B182" s="37"/>
      <c r="C182" s="193" t="s">
        <v>7</v>
      </c>
      <c r="D182" s="193" t="s">
        <v>166</v>
      </c>
      <c r="E182" s="194" t="s">
        <v>1401</v>
      </c>
      <c r="F182" s="195" t="s">
        <v>1402</v>
      </c>
      <c r="G182" s="196" t="s">
        <v>175</v>
      </c>
      <c r="H182" s="197">
        <v>88.528000000000006</v>
      </c>
      <c r="I182" s="198"/>
      <c r="J182" s="199">
        <f>ROUND(I182*H182,2)</f>
        <v>0</v>
      </c>
      <c r="K182" s="195" t="s">
        <v>170</v>
      </c>
      <c r="L182" s="41"/>
      <c r="M182" s="200" t="s">
        <v>1</v>
      </c>
      <c r="N182" s="201" t="s">
        <v>45</v>
      </c>
      <c r="O182" s="73"/>
      <c r="P182" s="202">
        <f>O182*H182</f>
        <v>0</v>
      </c>
      <c r="Q182" s="202">
        <v>2.5234999999999999</v>
      </c>
      <c r="R182" s="202">
        <f>Q182*H182</f>
        <v>223.400408</v>
      </c>
      <c r="S182" s="202">
        <v>0</v>
      </c>
      <c r="T182" s="203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04" t="s">
        <v>171</v>
      </c>
      <c r="AT182" s="204" t="s">
        <v>166</v>
      </c>
      <c r="AU182" s="204" t="s">
        <v>90</v>
      </c>
      <c r="AY182" s="19" t="s">
        <v>164</v>
      </c>
      <c r="BE182" s="205">
        <f>IF(N182="základní",J182,0)</f>
        <v>0</v>
      </c>
      <c r="BF182" s="205">
        <f>IF(N182="snížená",J182,0)</f>
        <v>0</v>
      </c>
      <c r="BG182" s="205">
        <f>IF(N182="zákl. přenesená",J182,0)</f>
        <v>0</v>
      </c>
      <c r="BH182" s="205">
        <f>IF(N182="sníž. přenesená",J182,0)</f>
        <v>0</v>
      </c>
      <c r="BI182" s="205">
        <f>IF(N182="nulová",J182,0)</f>
        <v>0</v>
      </c>
      <c r="BJ182" s="19" t="s">
        <v>88</v>
      </c>
      <c r="BK182" s="205">
        <f>ROUND(I182*H182,2)</f>
        <v>0</v>
      </c>
      <c r="BL182" s="19" t="s">
        <v>171</v>
      </c>
      <c r="BM182" s="204" t="s">
        <v>1403</v>
      </c>
    </row>
    <row r="183" spans="1:65" s="13" customFormat="1" ht="20.399999999999999">
      <c r="B183" s="206"/>
      <c r="C183" s="207"/>
      <c r="D183" s="208" t="s">
        <v>177</v>
      </c>
      <c r="E183" s="209" t="s">
        <v>1</v>
      </c>
      <c r="F183" s="210" t="s">
        <v>1404</v>
      </c>
      <c r="G183" s="207"/>
      <c r="H183" s="211">
        <v>63.051000000000002</v>
      </c>
      <c r="I183" s="212"/>
      <c r="J183" s="207"/>
      <c r="K183" s="207"/>
      <c r="L183" s="213"/>
      <c r="M183" s="214"/>
      <c r="N183" s="215"/>
      <c r="O183" s="215"/>
      <c r="P183" s="215"/>
      <c r="Q183" s="215"/>
      <c r="R183" s="215"/>
      <c r="S183" s="215"/>
      <c r="T183" s="216"/>
      <c r="AT183" s="217" t="s">
        <v>177</v>
      </c>
      <c r="AU183" s="217" t="s">
        <v>90</v>
      </c>
      <c r="AV183" s="13" t="s">
        <v>90</v>
      </c>
      <c r="AW183" s="13" t="s">
        <v>36</v>
      </c>
      <c r="AX183" s="13" t="s">
        <v>80</v>
      </c>
      <c r="AY183" s="217" t="s">
        <v>164</v>
      </c>
    </row>
    <row r="184" spans="1:65" s="13" customFormat="1" ht="10.199999999999999">
      <c r="B184" s="206"/>
      <c r="C184" s="207"/>
      <c r="D184" s="208" t="s">
        <v>177</v>
      </c>
      <c r="E184" s="209" t="s">
        <v>1</v>
      </c>
      <c r="F184" s="210" t="s">
        <v>1405</v>
      </c>
      <c r="G184" s="207"/>
      <c r="H184" s="211">
        <v>11.928000000000001</v>
      </c>
      <c r="I184" s="212"/>
      <c r="J184" s="207"/>
      <c r="K184" s="207"/>
      <c r="L184" s="213"/>
      <c r="M184" s="214"/>
      <c r="N184" s="215"/>
      <c r="O184" s="215"/>
      <c r="P184" s="215"/>
      <c r="Q184" s="215"/>
      <c r="R184" s="215"/>
      <c r="S184" s="215"/>
      <c r="T184" s="216"/>
      <c r="AT184" s="217" t="s">
        <v>177</v>
      </c>
      <c r="AU184" s="217" t="s">
        <v>90</v>
      </c>
      <c r="AV184" s="13" t="s">
        <v>90</v>
      </c>
      <c r="AW184" s="13" t="s">
        <v>36</v>
      </c>
      <c r="AX184" s="13" t="s">
        <v>80</v>
      </c>
      <c r="AY184" s="217" t="s">
        <v>164</v>
      </c>
    </row>
    <row r="185" spans="1:65" s="13" customFormat="1" ht="10.199999999999999">
      <c r="B185" s="206"/>
      <c r="C185" s="207"/>
      <c r="D185" s="208" t="s">
        <v>177</v>
      </c>
      <c r="E185" s="209" t="s">
        <v>1</v>
      </c>
      <c r="F185" s="210" t="s">
        <v>1406</v>
      </c>
      <c r="G185" s="207"/>
      <c r="H185" s="211">
        <v>12.667</v>
      </c>
      <c r="I185" s="212"/>
      <c r="J185" s="207"/>
      <c r="K185" s="207"/>
      <c r="L185" s="213"/>
      <c r="M185" s="214"/>
      <c r="N185" s="215"/>
      <c r="O185" s="215"/>
      <c r="P185" s="215"/>
      <c r="Q185" s="215"/>
      <c r="R185" s="215"/>
      <c r="S185" s="215"/>
      <c r="T185" s="216"/>
      <c r="AT185" s="217" t="s">
        <v>177</v>
      </c>
      <c r="AU185" s="217" t="s">
        <v>90</v>
      </c>
      <c r="AV185" s="13" t="s">
        <v>90</v>
      </c>
      <c r="AW185" s="13" t="s">
        <v>36</v>
      </c>
      <c r="AX185" s="13" t="s">
        <v>80</v>
      </c>
      <c r="AY185" s="217" t="s">
        <v>164</v>
      </c>
    </row>
    <row r="186" spans="1:65" s="13" customFormat="1" ht="10.199999999999999">
      <c r="B186" s="206"/>
      <c r="C186" s="207"/>
      <c r="D186" s="208" t="s">
        <v>177</v>
      </c>
      <c r="E186" s="209" t="s">
        <v>1</v>
      </c>
      <c r="F186" s="210" t="s">
        <v>1407</v>
      </c>
      <c r="G186" s="207"/>
      <c r="H186" s="211">
        <v>0.88200000000000001</v>
      </c>
      <c r="I186" s="212"/>
      <c r="J186" s="207"/>
      <c r="K186" s="207"/>
      <c r="L186" s="213"/>
      <c r="M186" s="214"/>
      <c r="N186" s="215"/>
      <c r="O186" s="215"/>
      <c r="P186" s="215"/>
      <c r="Q186" s="215"/>
      <c r="R186" s="215"/>
      <c r="S186" s="215"/>
      <c r="T186" s="216"/>
      <c r="AT186" s="217" t="s">
        <v>177</v>
      </c>
      <c r="AU186" s="217" t="s">
        <v>90</v>
      </c>
      <c r="AV186" s="13" t="s">
        <v>90</v>
      </c>
      <c r="AW186" s="13" t="s">
        <v>36</v>
      </c>
      <c r="AX186" s="13" t="s">
        <v>80</v>
      </c>
      <c r="AY186" s="217" t="s">
        <v>164</v>
      </c>
    </row>
    <row r="187" spans="1:65" s="14" customFormat="1" ht="10.199999999999999">
      <c r="B187" s="232"/>
      <c r="C187" s="233"/>
      <c r="D187" s="208" t="s">
        <v>177</v>
      </c>
      <c r="E187" s="234" t="s">
        <v>1</v>
      </c>
      <c r="F187" s="235" t="s">
        <v>206</v>
      </c>
      <c r="G187" s="233"/>
      <c r="H187" s="236">
        <v>88.528000000000006</v>
      </c>
      <c r="I187" s="237"/>
      <c r="J187" s="233"/>
      <c r="K187" s="233"/>
      <c r="L187" s="238"/>
      <c r="M187" s="239"/>
      <c r="N187" s="240"/>
      <c r="O187" s="240"/>
      <c r="P187" s="240"/>
      <c r="Q187" s="240"/>
      <c r="R187" s="240"/>
      <c r="S187" s="240"/>
      <c r="T187" s="241"/>
      <c r="AT187" s="242" t="s">
        <v>177</v>
      </c>
      <c r="AU187" s="242" t="s">
        <v>90</v>
      </c>
      <c r="AV187" s="14" t="s">
        <v>171</v>
      </c>
      <c r="AW187" s="14" t="s">
        <v>36</v>
      </c>
      <c r="AX187" s="14" t="s">
        <v>88</v>
      </c>
      <c r="AY187" s="242" t="s">
        <v>164</v>
      </c>
    </row>
    <row r="188" spans="1:65" s="2" customFormat="1" ht="14.4" customHeight="1">
      <c r="A188" s="36"/>
      <c r="B188" s="37"/>
      <c r="C188" s="193" t="s">
        <v>303</v>
      </c>
      <c r="D188" s="193" t="s">
        <v>166</v>
      </c>
      <c r="E188" s="194" t="s">
        <v>1408</v>
      </c>
      <c r="F188" s="195" t="s">
        <v>1409</v>
      </c>
      <c r="G188" s="196" t="s">
        <v>169</v>
      </c>
      <c r="H188" s="197">
        <v>300.83999999999997</v>
      </c>
      <c r="I188" s="198"/>
      <c r="J188" s="199">
        <f>ROUND(I188*H188,2)</f>
        <v>0</v>
      </c>
      <c r="K188" s="195" t="s">
        <v>170</v>
      </c>
      <c r="L188" s="41"/>
      <c r="M188" s="200" t="s">
        <v>1</v>
      </c>
      <c r="N188" s="201" t="s">
        <v>45</v>
      </c>
      <c r="O188" s="73"/>
      <c r="P188" s="202">
        <f>O188*H188</f>
        <v>0</v>
      </c>
      <c r="Q188" s="202">
        <v>3.46E-3</v>
      </c>
      <c r="R188" s="202">
        <f>Q188*H188</f>
        <v>1.0409063999999999</v>
      </c>
      <c r="S188" s="202">
        <v>0</v>
      </c>
      <c r="T188" s="203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04" t="s">
        <v>171</v>
      </c>
      <c r="AT188" s="204" t="s">
        <v>166</v>
      </c>
      <c r="AU188" s="204" t="s">
        <v>90</v>
      </c>
      <c r="AY188" s="19" t="s">
        <v>164</v>
      </c>
      <c r="BE188" s="205">
        <f>IF(N188="základní",J188,0)</f>
        <v>0</v>
      </c>
      <c r="BF188" s="205">
        <f>IF(N188="snížená",J188,0)</f>
        <v>0</v>
      </c>
      <c r="BG188" s="205">
        <f>IF(N188="zákl. přenesená",J188,0)</f>
        <v>0</v>
      </c>
      <c r="BH188" s="205">
        <f>IF(N188="sníž. přenesená",J188,0)</f>
        <v>0</v>
      </c>
      <c r="BI188" s="205">
        <f>IF(N188="nulová",J188,0)</f>
        <v>0</v>
      </c>
      <c r="BJ188" s="19" t="s">
        <v>88</v>
      </c>
      <c r="BK188" s="205">
        <f>ROUND(I188*H188,2)</f>
        <v>0</v>
      </c>
      <c r="BL188" s="19" t="s">
        <v>171</v>
      </c>
      <c r="BM188" s="204" t="s">
        <v>1410</v>
      </c>
    </row>
    <row r="189" spans="1:65" s="13" customFormat="1" ht="10.199999999999999">
      <c r="B189" s="206"/>
      <c r="C189" s="207"/>
      <c r="D189" s="208" t="s">
        <v>177</v>
      </c>
      <c r="E189" s="209" t="s">
        <v>1</v>
      </c>
      <c r="F189" s="210" t="s">
        <v>1411</v>
      </c>
      <c r="G189" s="207"/>
      <c r="H189" s="211">
        <v>36.19</v>
      </c>
      <c r="I189" s="212"/>
      <c r="J189" s="207"/>
      <c r="K189" s="207"/>
      <c r="L189" s="213"/>
      <c r="M189" s="214"/>
      <c r="N189" s="215"/>
      <c r="O189" s="215"/>
      <c r="P189" s="215"/>
      <c r="Q189" s="215"/>
      <c r="R189" s="215"/>
      <c r="S189" s="215"/>
      <c r="T189" s="216"/>
      <c r="AT189" s="217" t="s">
        <v>177</v>
      </c>
      <c r="AU189" s="217" t="s">
        <v>90</v>
      </c>
      <c r="AV189" s="13" t="s">
        <v>90</v>
      </c>
      <c r="AW189" s="13" t="s">
        <v>36</v>
      </c>
      <c r="AX189" s="13" t="s">
        <v>80</v>
      </c>
      <c r="AY189" s="217" t="s">
        <v>164</v>
      </c>
    </row>
    <row r="190" spans="1:65" s="13" customFormat="1" ht="10.199999999999999">
      <c r="B190" s="206"/>
      <c r="C190" s="207"/>
      <c r="D190" s="208" t="s">
        <v>177</v>
      </c>
      <c r="E190" s="209" t="s">
        <v>1</v>
      </c>
      <c r="F190" s="210" t="s">
        <v>1412</v>
      </c>
      <c r="G190" s="207"/>
      <c r="H190" s="211">
        <v>2.52</v>
      </c>
      <c r="I190" s="212"/>
      <c r="J190" s="207"/>
      <c r="K190" s="207"/>
      <c r="L190" s="213"/>
      <c r="M190" s="214"/>
      <c r="N190" s="215"/>
      <c r="O190" s="215"/>
      <c r="P190" s="215"/>
      <c r="Q190" s="215"/>
      <c r="R190" s="215"/>
      <c r="S190" s="215"/>
      <c r="T190" s="216"/>
      <c r="AT190" s="217" t="s">
        <v>177</v>
      </c>
      <c r="AU190" s="217" t="s">
        <v>90</v>
      </c>
      <c r="AV190" s="13" t="s">
        <v>90</v>
      </c>
      <c r="AW190" s="13" t="s">
        <v>36</v>
      </c>
      <c r="AX190" s="13" t="s">
        <v>80</v>
      </c>
      <c r="AY190" s="217" t="s">
        <v>164</v>
      </c>
    </row>
    <row r="191" spans="1:65" s="13" customFormat="1" ht="10.199999999999999">
      <c r="B191" s="206"/>
      <c r="C191" s="207"/>
      <c r="D191" s="208" t="s">
        <v>177</v>
      </c>
      <c r="E191" s="209" t="s">
        <v>1</v>
      </c>
      <c r="F191" s="210" t="s">
        <v>1413</v>
      </c>
      <c r="G191" s="207"/>
      <c r="H191" s="211">
        <v>10.962</v>
      </c>
      <c r="I191" s="212"/>
      <c r="J191" s="207"/>
      <c r="K191" s="207"/>
      <c r="L191" s="213"/>
      <c r="M191" s="214"/>
      <c r="N191" s="215"/>
      <c r="O191" s="215"/>
      <c r="P191" s="215"/>
      <c r="Q191" s="215"/>
      <c r="R191" s="215"/>
      <c r="S191" s="215"/>
      <c r="T191" s="216"/>
      <c r="AT191" s="217" t="s">
        <v>177</v>
      </c>
      <c r="AU191" s="217" t="s">
        <v>90</v>
      </c>
      <c r="AV191" s="13" t="s">
        <v>90</v>
      </c>
      <c r="AW191" s="13" t="s">
        <v>36</v>
      </c>
      <c r="AX191" s="13" t="s">
        <v>80</v>
      </c>
      <c r="AY191" s="217" t="s">
        <v>164</v>
      </c>
    </row>
    <row r="192" spans="1:65" s="13" customFormat="1" ht="10.199999999999999">
      <c r="B192" s="206"/>
      <c r="C192" s="207"/>
      <c r="D192" s="208" t="s">
        <v>177</v>
      </c>
      <c r="E192" s="209" t="s">
        <v>1</v>
      </c>
      <c r="F192" s="210" t="s">
        <v>1414</v>
      </c>
      <c r="G192" s="207"/>
      <c r="H192" s="211">
        <v>202.73699999999999</v>
      </c>
      <c r="I192" s="212"/>
      <c r="J192" s="207"/>
      <c r="K192" s="207"/>
      <c r="L192" s="213"/>
      <c r="M192" s="214"/>
      <c r="N192" s="215"/>
      <c r="O192" s="215"/>
      <c r="P192" s="215"/>
      <c r="Q192" s="215"/>
      <c r="R192" s="215"/>
      <c r="S192" s="215"/>
      <c r="T192" s="216"/>
      <c r="AT192" s="217" t="s">
        <v>177</v>
      </c>
      <c r="AU192" s="217" t="s">
        <v>90</v>
      </c>
      <c r="AV192" s="13" t="s">
        <v>90</v>
      </c>
      <c r="AW192" s="13" t="s">
        <v>36</v>
      </c>
      <c r="AX192" s="13" t="s">
        <v>80</v>
      </c>
      <c r="AY192" s="217" t="s">
        <v>164</v>
      </c>
    </row>
    <row r="193" spans="1:65" s="13" customFormat="1" ht="10.199999999999999">
      <c r="B193" s="206"/>
      <c r="C193" s="207"/>
      <c r="D193" s="208" t="s">
        <v>177</v>
      </c>
      <c r="E193" s="209" t="s">
        <v>1</v>
      </c>
      <c r="F193" s="210" t="s">
        <v>1415</v>
      </c>
      <c r="G193" s="207"/>
      <c r="H193" s="211">
        <v>48.430999999999997</v>
      </c>
      <c r="I193" s="212"/>
      <c r="J193" s="207"/>
      <c r="K193" s="207"/>
      <c r="L193" s="213"/>
      <c r="M193" s="214"/>
      <c r="N193" s="215"/>
      <c r="O193" s="215"/>
      <c r="P193" s="215"/>
      <c r="Q193" s="215"/>
      <c r="R193" s="215"/>
      <c r="S193" s="215"/>
      <c r="T193" s="216"/>
      <c r="AT193" s="217" t="s">
        <v>177</v>
      </c>
      <c r="AU193" s="217" t="s">
        <v>90</v>
      </c>
      <c r="AV193" s="13" t="s">
        <v>90</v>
      </c>
      <c r="AW193" s="13" t="s">
        <v>36</v>
      </c>
      <c r="AX193" s="13" t="s">
        <v>80</v>
      </c>
      <c r="AY193" s="217" t="s">
        <v>164</v>
      </c>
    </row>
    <row r="194" spans="1:65" s="14" customFormat="1" ht="10.199999999999999">
      <c r="B194" s="232"/>
      <c r="C194" s="233"/>
      <c r="D194" s="208" t="s">
        <v>177</v>
      </c>
      <c r="E194" s="234" t="s">
        <v>1</v>
      </c>
      <c r="F194" s="235" t="s">
        <v>206</v>
      </c>
      <c r="G194" s="233"/>
      <c r="H194" s="236">
        <v>300.83999999999997</v>
      </c>
      <c r="I194" s="237"/>
      <c r="J194" s="233"/>
      <c r="K194" s="233"/>
      <c r="L194" s="238"/>
      <c r="M194" s="239"/>
      <c r="N194" s="240"/>
      <c r="O194" s="240"/>
      <c r="P194" s="240"/>
      <c r="Q194" s="240"/>
      <c r="R194" s="240"/>
      <c r="S194" s="240"/>
      <c r="T194" s="241"/>
      <c r="AT194" s="242" t="s">
        <v>177</v>
      </c>
      <c r="AU194" s="242" t="s">
        <v>90</v>
      </c>
      <c r="AV194" s="14" t="s">
        <v>171</v>
      </c>
      <c r="AW194" s="14" t="s">
        <v>36</v>
      </c>
      <c r="AX194" s="14" t="s">
        <v>88</v>
      </c>
      <c r="AY194" s="242" t="s">
        <v>164</v>
      </c>
    </row>
    <row r="195" spans="1:65" s="2" customFormat="1" ht="14.4" customHeight="1">
      <c r="A195" s="36"/>
      <c r="B195" s="37"/>
      <c r="C195" s="193" t="s">
        <v>310</v>
      </c>
      <c r="D195" s="193" t="s">
        <v>166</v>
      </c>
      <c r="E195" s="194" t="s">
        <v>1416</v>
      </c>
      <c r="F195" s="195" t="s">
        <v>1417</v>
      </c>
      <c r="G195" s="196" t="s">
        <v>169</v>
      </c>
      <c r="H195" s="197">
        <v>300.83999999999997</v>
      </c>
      <c r="I195" s="198"/>
      <c r="J195" s="199">
        <f>ROUND(I195*H195,2)</f>
        <v>0</v>
      </c>
      <c r="K195" s="195" t="s">
        <v>170</v>
      </c>
      <c r="L195" s="41"/>
      <c r="M195" s="200" t="s">
        <v>1</v>
      </c>
      <c r="N195" s="201" t="s">
        <v>45</v>
      </c>
      <c r="O195" s="73"/>
      <c r="P195" s="202">
        <f>O195*H195</f>
        <v>0</v>
      </c>
      <c r="Q195" s="202">
        <v>0</v>
      </c>
      <c r="R195" s="202">
        <f>Q195*H195</f>
        <v>0</v>
      </c>
      <c r="S195" s="202">
        <v>0</v>
      </c>
      <c r="T195" s="203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04" t="s">
        <v>171</v>
      </c>
      <c r="AT195" s="204" t="s">
        <v>166</v>
      </c>
      <c r="AU195" s="204" t="s">
        <v>90</v>
      </c>
      <c r="AY195" s="19" t="s">
        <v>164</v>
      </c>
      <c r="BE195" s="205">
        <f>IF(N195="základní",J195,0)</f>
        <v>0</v>
      </c>
      <c r="BF195" s="205">
        <f>IF(N195="snížená",J195,0)</f>
        <v>0</v>
      </c>
      <c r="BG195" s="205">
        <f>IF(N195="zákl. přenesená",J195,0)</f>
        <v>0</v>
      </c>
      <c r="BH195" s="205">
        <f>IF(N195="sníž. přenesená",J195,0)</f>
        <v>0</v>
      </c>
      <c r="BI195" s="205">
        <f>IF(N195="nulová",J195,0)</f>
        <v>0</v>
      </c>
      <c r="BJ195" s="19" t="s">
        <v>88</v>
      </c>
      <c r="BK195" s="205">
        <f>ROUND(I195*H195,2)</f>
        <v>0</v>
      </c>
      <c r="BL195" s="19" t="s">
        <v>171</v>
      </c>
      <c r="BM195" s="204" t="s">
        <v>1418</v>
      </c>
    </row>
    <row r="196" spans="1:65" s="2" customFormat="1" ht="14.4" customHeight="1">
      <c r="A196" s="36"/>
      <c r="B196" s="37"/>
      <c r="C196" s="193" t="s">
        <v>315</v>
      </c>
      <c r="D196" s="193" t="s">
        <v>166</v>
      </c>
      <c r="E196" s="194" t="s">
        <v>1419</v>
      </c>
      <c r="F196" s="195" t="s">
        <v>1420</v>
      </c>
      <c r="G196" s="196" t="s">
        <v>169</v>
      </c>
      <c r="H196" s="197">
        <v>300.83999999999997</v>
      </c>
      <c r="I196" s="198"/>
      <c r="J196" s="199">
        <f>ROUND(I196*H196,2)</f>
        <v>0</v>
      </c>
      <c r="K196" s="195" t="s">
        <v>1</v>
      </c>
      <c r="L196" s="41"/>
      <c r="M196" s="200" t="s">
        <v>1</v>
      </c>
      <c r="N196" s="201" t="s">
        <v>45</v>
      </c>
      <c r="O196" s="73"/>
      <c r="P196" s="202">
        <f>O196*H196</f>
        <v>0</v>
      </c>
      <c r="Q196" s="202">
        <v>3.46E-3</v>
      </c>
      <c r="R196" s="202">
        <f>Q196*H196</f>
        <v>1.0409063999999999</v>
      </c>
      <c r="S196" s="202">
        <v>0</v>
      </c>
      <c r="T196" s="203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04" t="s">
        <v>171</v>
      </c>
      <c r="AT196" s="204" t="s">
        <v>166</v>
      </c>
      <c r="AU196" s="204" t="s">
        <v>90</v>
      </c>
      <c r="AY196" s="19" t="s">
        <v>164</v>
      </c>
      <c r="BE196" s="205">
        <f>IF(N196="základní",J196,0)</f>
        <v>0</v>
      </c>
      <c r="BF196" s="205">
        <f>IF(N196="snížená",J196,0)</f>
        <v>0</v>
      </c>
      <c r="BG196" s="205">
        <f>IF(N196="zákl. přenesená",J196,0)</f>
        <v>0</v>
      </c>
      <c r="BH196" s="205">
        <f>IF(N196="sníž. přenesená",J196,0)</f>
        <v>0</v>
      </c>
      <c r="BI196" s="205">
        <f>IF(N196="nulová",J196,0)</f>
        <v>0</v>
      </c>
      <c r="BJ196" s="19" t="s">
        <v>88</v>
      </c>
      <c r="BK196" s="205">
        <f>ROUND(I196*H196,2)</f>
        <v>0</v>
      </c>
      <c r="BL196" s="19" t="s">
        <v>171</v>
      </c>
      <c r="BM196" s="204" t="s">
        <v>1421</v>
      </c>
    </row>
    <row r="197" spans="1:65" s="2" customFormat="1" ht="22.2" customHeight="1">
      <c r="A197" s="36"/>
      <c r="B197" s="37"/>
      <c r="C197" s="193" t="s">
        <v>322</v>
      </c>
      <c r="D197" s="193" t="s">
        <v>166</v>
      </c>
      <c r="E197" s="194" t="s">
        <v>1422</v>
      </c>
      <c r="F197" s="195" t="s">
        <v>1423</v>
      </c>
      <c r="G197" s="196" t="s">
        <v>186</v>
      </c>
      <c r="H197" s="197">
        <v>16.992000000000001</v>
      </c>
      <c r="I197" s="198"/>
      <c r="J197" s="199">
        <f>ROUND(I197*H197,2)</f>
        <v>0</v>
      </c>
      <c r="K197" s="195" t="s">
        <v>170</v>
      </c>
      <c r="L197" s="41"/>
      <c r="M197" s="200" t="s">
        <v>1</v>
      </c>
      <c r="N197" s="201" t="s">
        <v>45</v>
      </c>
      <c r="O197" s="73"/>
      <c r="P197" s="202">
        <f>O197*H197</f>
        <v>0</v>
      </c>
      <c r="Q197" s="202">
        <v>1.0593999999999999</v>
      </c>
      <c r="R197" s="202">
        <f>Q197*H197</f>
        <v>18.001324799999999</v>
      </c>
      <c r="S197" s="202">
        <v>0</v>
      </c>
      <c r="T197" s="203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04" t="s">
        <v>171</v>
      </c>
      <c r="AT197" s="204" t="s">
        <v>166</v>
      </c>
      <c r="AU197" s="204" t="s">
        <v>90</v>
      </c>
      <c r="AY197" s="19" t="s">
        <v>164</v>
      </c>
      <c r="BE197" s="205">
        <f>IF(N197="základní",J197,0)</f>
        <v>0</v>
      </c>
      <c r="BF197" s="205">
        <f>IF(N197="snížená",J197,0)</f>
        <v>0</v>
      </c>
      <c r="BG197" s="205">
        <f>IF(N197="zákl. přenesená",J197,0)</f>
        <v>0</v>
      </c>
      <c r="BH197" s="205">
        <f>IF(N197="sníž. přenesená",J197,0)</f>
        <v>0</v>
      </c>
      <c r="BI197" s="205">
        <f>IF(N197="nulová",J197,0)</f>
        <v>0</v>
      </c>
      <c r="BJ197" s="19" t="s">
        <v>88</v>
      </c>
      <c r="BK197" s="205">
        <f>ROUND(I197*H197,2)</f>
        <v>0</v>
      </c>
      <c r="BL197" s="19" t="s">
        <v>171</v>
      </c>
      <c r="BM197" s="204" t="s">
        <v>1424</v>
      </c>
    </row>
    <row r="198" spans="1:65" s="13" customFormat="1" ht="20.399999999999999">
      <c r="B198" s="206"/>
      <c r="C198" s="207"/>
      <c r="D198" s="208" t="s">
        <v>177</v>
      </c>
      <c r="E198" s="209" t="s">
        <v>1</v>
      </c>
      <c r="F198" s="210" t="s">
        <v>1425</v>
      </c>
      <c r="G198" s="207"/>
      <c r="H198" s="211">
        <v>2.2170000000000001</v>
      </c>
      <c r="I198" s="212"/>
      <c r="J198" s="207"/>
      <c r="K198" s="207"/>
      <c r="L198" s="213"/>
      <c r="M198" s="214"/>
      <c r="N198" s="215"/>
      <c r="O198" s="215"/>
      <c r="P198" s="215"/>
      <c r="Q198" s="215"/>
      <c r="R198" s="215"/>
      <c r="S198" s="215"/>
      <c r="T198" s="216"/>
      <c r="AT198" s="217" t="s">
        <v>177</v>
      </c>
      <c r="AU198" s="217" t="s">
        <v>90</v>
      </c>
      <c r="AV198" s="13" t="s">
        <v>90</v>
      </c>
      <c r="AW198" s="13" t="s">
        <v>36</v>
      </c>
      <c r="AX198" s="13" t="s">
        <v>80</v>
      </c>
      <c r="AY198" s="217" t="s">
        <v>164</v>
      </c>
    </row>
    <row r="199" spans="1:65" s="13" customFormat="1" ht="10.199999999999999">
      <c r="B199" s="206"/>
      <c r="C199" s="207"/>
      <c r="D199" s="208" t="s">
        <v>177</v>
      </c>
      <c r="E199" s="209" t="s">
        <v>1</v>
      </c>
      <c r="F199" s="210" t="s">
        <v>1426</v>
      </c>
      <c r="G199" s="207"/>
      <c r="H199" s="211">
        <v>0.154</v>
      </c>
      <c r="I199" s="212"/>
      <c r="J199" s="207"/>
      <c r="K199" s="207"/>
      <c r="L199" s="213"/>
      <c r="M199" s="214"/>
      <c r="N199" s="215"/>
      <c r="O199" s="215"/>
      <c r="P199" s="215"/>
      <c r="Q199" s="215"/>
      <c r="R199" s="215"/>
      <c r="S199" s="215"/>
      <c r="T199" s="216"/>
      <c r="AT199" s="217" t="s">
        <v>177</v>
      </c>
      <c r="AU199" s="217" t="s">
        <v>90</v>
      </c>
      <c r="AV199" s="13" t="s">
        <v>90</v>
      </c>
      <c r="AW199" s="13" t="s">
        <v>36</v>
      </c>
      <c r="AX199" s="13" t="s">
        <v>80</v>
      </c>
      <c r="AY199" s="217" t="s">
        <v>164</v>
      </c>
    </row>
    <row r="200" spans="1:65" s="13" customFormat="1" ht="10.199999999999999">
      <c r="B200" s="206"/>
      <c r="C200" s="207"/>
      <c r="D200" s="208" t="s">
        <v>177</v>
      </c>
      <c r="E200" s="209" t="s">
        <v>1</v>
      </c>
      <c r="F200" s="210" t="s">
        <v>1427</v>
      </c>
      <c r="G200" s="207"/>
      <c r="H200" s="211">
        <v>14.621</v>
      </c>
      <c r="I200" s="212"/>
      <c r="J200" s="207"/>
      <c r="K200" s="207"/>
      <c r="L200" s="213"/>
      <c r="M200" s="214"/>
      <c r="N200" s="215"/>
      <c r="O200" s="215"/>
      <c r="P200" s="215"/>
      <c r="Q200" s="215"/>
      <c r="R200" s="215"/>
      <c r="S200" s="215"/>
      <c r="T200" s="216"/>
      <c r="AT200" s="217" t="s">
        <v>177</v>
      </c>
      <c r="AU200" s="217" t="s">
        <v>90</v>
      </c>
      <c r="AV200" s="13" t="s">
        <v>90</v>
      </c>
      <c r="AW200" s="13" t="s">
        <v>36</v>
      </c>
      <c r="AX200" s="13" t="s">
        <v>80</v>
      </c>
      <c r="AY200" s="217" t="s">
        <v>164</v>
      </c>
    </row>
    <row r="201" spans="1:65" s="14" customFormat="1" ht="10.199999999999999">
      <c r="B201" s="232"/>
      <c r="C201" s="233"/>
      <c r="D201" s="208" t="s">
        <v>177</v>
      </c>
      <c r="E201" s="234" t="s">
        <v>1</v>
      </c>
      <c r="F201" s="235" t="s">
        <v>206</v>
      </c>
      <c r="G201" s="233"/>
      <c r="H201" s="236">
        <v>16.992000000000001</v>
      </c>
      <c r="I201" s="237"/>
      <c r="J201" s="233"/>
      <c r="K201" s="233"/>
      <c r="L201" s="238"/>
      <c r="M201" s="239"/>
      <c r="N201" s="240"/>
      <c r="O201" s="240"/>
      <c r="P201" s="240"/>
      <c r="Q201" s="240"/>
      <c r="R201" s="240"/>
      <c r="S201" s="240"/>
      <c r="T201" s="241"/>
      <c r="AT201" s="242" t="s">
        <v>177</v>
      </c>
      <c r="AU201" s="242" t="s">
        <v>90</v>
      </c>
      <c r="AV201" s="14" t="s">
        <v>171</v>
      </c>
      <c r="AW201" s="14" t="s">
        <v>36</v>
      </c>
      <c r="AX201" s="14" t="s">
        <v>88</v>
      </c>
      <c r="AY201" s="242" t="s">
        <v>164</v>
      </c>
    </row>
    <row r="202" spans="1:65" s="2" customFormat="1" ht="14.4" customHeight="1">
      <c r="A202" s="36"/>
      <c r="B202" s="37"/>
      <c r="C202" s="193" t="s">
        <v>327</v>
      </c>
      <c r="D202" s="193" t="s">
        <v>166</v>
      </c>
      <c r="E202" s="194" t="s">
        <v>1428</v>
      </c>
      <c r="F202" s="195" t="s">
        <v>1374</v>
      </c>
      <c r="G202" s="196" t="s">
        <v>186</v>
      </c>
      <c r="H202" s="197">
        <v>16.992000000000001</v>
      </c>
      <c r="I202" s="198"/>
      <c r="J202" s="199">
        <f>ROUND(I202*H202,2)</f>
        <v>0</v>
      </c>
      <c r="K202" s="195" t="s">
        <v>1</v>
      </c>
      <c r="L202" s="41"/>
      <c r="M202" s="200" t="s">
        <v>1</v>
      </c>
      <c r="N202" s="201" t="s">
        <v>45</v>
      </c>
      <c r="O202" s="73"/>
      <c r="P202" s="202">
        <f>O202*H202</f>
        <v>0</v>
      </c>
      <c r="Q202" s="202">
        <v>0</v>
      </c>
      <c r="R202" s="202">
        <f>Q202*H202</f>
        <v>0</v>
      </c>
      <c r="S202" s="202">
        <v>0</v>
      </c>
      <c r="T202" s="203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04" t="s">
        <v>171</v>
      </c>
      <c r="AT202" s="204" t="s">
        <v>166</v>
      </c>
      <c r="AU202" s="204" t="s">
        <v>90</v>
      </c>
      <c r="AY202" s="19" t="s">
        <v>164</v>
      </c>
      <c r="BE202" s="205">
        <f>IF(N202="základní",J202,0)</f>
        <v>0</v>
      </c>
      <c r="BF202" s="205">
        <f>IF(N202="snížená",J202,0)</f>
        <v>0</v>
      </c>
      <c r="BG202" s="205">
        <f>IF(N202="zákl. přenesená",J202,0)</f>
        <v>0</v>
      </c>
      <c r="BH202" s="205">
        <f>IF(N202="sníž. přenesená",J202,0)</f>
        <v>0</v>
      </c>
      <c r="BI202" s="205">
        <f>IF(N202="nulová",J202,0)</f>
        <v>0</v>
      </c>
      <c r="BJ202" s="19" t="s">
        <v>88</v>
      </c>
      <c r="BK202" s="205">
        <f>ROUND(I202*H202,2)</f>
        <v>0</v>
      </c>
      <c r="BL202" s="19" t="s">
        <v>171</v>
      </c>
      <c r="BM202" s="204" t="s">
        <v>1429</v>
      </c>
    </row>
    <row r="203" spans="1:65" s="13" customFormat="1" ht="20.399999999999999">
      <c r="B203" s="206"/>
      <c r="C203" s="207"/>
      <c r="D203" s="208" t="s">
        <v>177</v>
      </c>
      <c r="E203" s="209" t="s">
        <v>1</v>
      </c>
      <c r="F203" s="210" t="s">
        <v>1425</v>
      </c>
      <c r="G203" s="207"/>
      <c r="H203" s="211">
        <v>2.2170000000000001</v>
      </c>
      <c r="I203" s="212"/>
      <c r="J203" s="207"/>
      <c r="K203" s="207"/>
      <c r="L203" s="213"/>
      <c r="M203" s="214"/>
      <c r="N203" s="215"/>
      <c r="O203" s="215"/>
      <c r="P203" s="215"/>
      <c r="Q203" s="215"/>
      <c r="R203" s="215"/>
      <c r="S203" s="215"/>
      <c r="T203" s="216"/>
      <c r="AT203" s="217" t="s">
        <v>177</v>
      </c>
      <c r="AU203" s="217" t="s">
        <v>90</v>
      </c>
      <c r="AV203" s="13" t="s">
        <v>90</v>
      </c>
      <c r="AW203" s="13" t="s">
        <v>36</v>
      </c>
      <c r="AX203" s="13" t="s">
        <v>80</v>
      </c>
      <c r="AY203" s="217" t="s">
        <v>164</v>
      </c>
    </row>
    <row r="204" spans="1:65" s="13" customFormat="1" ht="10.199999999999999">
      <c r="B204" s="206"/>
      <c r="C204" s="207"/>
      <c r="D204" s="208" t="s">
        <v>177</v>
      </c>
      <c r="E204" s="209" t="s">
        <v>1</v>
      </c>
      <c r="F204" s="210" t="s">
        <v>1426</v>
      </c>
      <c r="G204" s="207"/>
      <c r="H204" s="211">
        <v>0.154</v>
      </c>
      <c r="I204" s="212"/>
      <c r="J204" s="207"/>
      <c r="K204" s="207"/>
      <c r="L204" s="213"/>
      <c r="M204" s="214"/>
      <c r="N204" s="215"/>
      <c r="O204" s="215"/>
      <c r="P204" s="215"/>
      <c r="Q204" s="215"/>
      <c r="R204" s="215"/>
      <c r="S204" s="215"/>
      <c r="T204" s="216"/>
      <c r="AT204" s="217" t="s">
        <v>177</v>
      </c>
      <c r="AU204" s="217" t="s">
        <v>90</v>
      </c>
      <c r="AV204" s="13" t="s">
        <v>90</v>
      </c>
      <c r="AW204" s="13" t="s">
        <v>36</v>
      </c>
      <c r="AX204" s="13" t="s">
        <v>80</v>
      </c>
      <c r="AY204" s="217" t="s">
        <v>164</v>
      </c>
    </row>
    <row r="205" spans="1:65" s="13" customFormat="1" ht="10.199999999999999">
      <c r="B205" s="206"/>
      <c r="C205" s="207"/>
      <c r="D205" s="208" t="s">
        <v>177</v>
      </c>
      <c r="E205" s="209" t="s">
        <v>1</v>
      </c>
      <c r="F205" s="210" t="s">
        <v>1427</v>
      </c>
      <c r="G205" s="207"/>
      <c r="H205" s="211">
        <v>14.621</v>
      </c>
      <c r="I205" s="212"/>
      <c r="J205" s="207"/>
      <c r="K205" s="207"/>
      <c r="L205" s="213"/>
      <c r="M205" s="214"/>
      <c r="N205" s="215"/>
      <c r="O205" s="215"/>
      <c r="P205" s="215"/>
      <c r="Q205" s="215"/>
      <c r="R205" s="215"/>
      <c r="S205" s="215"/>
      <c r="T205" s="216"/>
      <c r="AT205" s="217" t="s">
        <v>177</v>
      </c>
      <c r="AU205" s="217" t="s">
        <v>90</v>
      </c>
      <c r="AV205" s="13" t="s">
        <v>90</v>
      </c>
      <c r="AW205" s="13" t="s">
        <v>36</v>
      </c>
      <c r="AX205" s="13" t="s">
        <v>80</v>
      </c>
      <c r="AY205" s="217" t="s">
        <v>164</v>
      </c>
    </row>
    <row r="206" spans="1:65" s="14" customFormat="1" ht="10.199999999999999">
      <c r="B206" s="232"/>
      <c r="C206" s="233"/>
      <c r="D206" s="208" t="s">
        <v>177</v>
      </c>
      <c r="E206" s="234" t="s">
        <v>1</v>
      </c>
      <c r="F206" s="235" t="s">
        <v>206</v>
      </c>
      <c r="G206" s="233"/>
      <c r="H206" s="236">
        <v>16.992000000000001</v>
      </c>
      <c r="I206" s="237"/>
      <c r="J206" s="233"/>
      <c r="K206" s="233"/>
      <c r="L206" s="238"/>
      <c r="M206" s="239"/>
      <c r="N206" s="240"/>
      <c r="O206" s="240"/>
      <c r="P206" s="240"/>
      <c r="Q206" s="240"/>
      <c r="R206" s="240"/>
      <c r="S206" s="240"/>
      <c r="T206" s="241"/>
      <c r="AT206" s="242" t="s">
        <v>177</v>
      </c>
      <c r="AU206" s="242" t="s">
        <v>90</v>
      </c>
      <c r="AV206" s="14" t="s">
        <v>171</v>
      </c>
      <c r="AW206" s="14" t="s">
        <v>36</v>
      </c>
      <c r="AX206" s="14" t="s">
        <v>88</v>
      </c>
      <c r="AY206" s="242" t="s">
        <v>164</v>
      </c>
    </row>
    <row r="207" spans="1:65" s="2" customFormat="1" ht="22.2" customHeight="1">
      <c r="A207" s="36"/>
      <c r="B207" s="37"/>
      <c r="C207" s="193" t="s">
        <v>332</v>
      </c>
      <c r="D207" s="193" t="s">
        <v>166</v>
      </c>
      <c r="E207" s="194" t="s">
        <v>1430</v>
      </c>
      <c r="F207" s="195" t="s">
        <v>1431</v>
      </c>
      <c r="G207" s="196" t="s">
        <v>335</v>
      </c>
      <c r="H207" s="197">
        <v>35</v>
      </c>
      <c r="I207" s="198"/>
      <c r="J207" s="199">
        <f>ROUND(I207*H207,2)</f>
        <v>0</v>
      </c>
      <c r="K207" s="195" t="s">
        <v>170</v>
      </c>
      <c r="L207" s="41"/>
      <c r="M207" s="200" t="s">
        <v>1</v>
      </c>
      <c r="N207" s="201" t="s">
        <v>45</v>
      </c>
      <c r="O207" s="73"/>
      <c r="P207" s="202">
        <f>O207*H207</f>
        <v>0</v>
      </c>
      <c r="Q207" s="202">
        <v>1.1100000000000001E-3</v>
      </c>
      <c r="R207" s="202">
        <f>Q207*H207</f>
        <v>3.8850000000000003E-2</v>
      </c>
      <c r="S207" s="202">
        <v>0</v>
      </c>
      <c r="T207" s="203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04" t="s">
        <v>171</v>
      </c>
      <c r="AT207" s="204" t="s">
        <v>166</v>
      </c>
      <c r="AU207" s="204" t="s">
        <v>90</v>
      </c>
      <c r="AY207" s="19" t="s">
        <v>164</v>
      </c>
      <c r="BE207" s="205">
        <f>IF(N207="základní",J207,0)</f>
        <v>0</v>
      </c>
      <c r="BF207" s="205">
        <f>IF(N207="snížená",J207,0)</f>
        <v>0</v>
      </c>
      <c r="BG207" s="205">
        <f>IF(N207="zákl. přenesená",J207,0)</f>
        <v>0</v>
      </c>
      <c r="BH207" s="205">
        <f>IF(N207="sníž. přenesená",J207,0)</f>
        <v>0</v>
      </c>
      <c r="BI207" s="205">
        <f>IF(N207="nulová",J207,0)</f>
        <v>0</v>
      </c>
      <c r="BJ207" s="19" t="s">
        <v>88</v>
      </c>
      <c r="BK207" s="205">
        <f>ROUND(I207*H207,2)</f>
        <v>0</v>
      </c>
      <c r="BL207" s="19" t="s">
        <v>171</v>
      </c>
      <c r="BM207" s="204" t="s">
        <v>1432</v>
      </c>
    </row>
    <row r="208" spans="1:65" s="13" customFormat="1" ht="10.199999999999999">
      <c r="B208" s="206"/>
      <c r="C208" s="207"/>
      <c r="D208" s="208" t="s">
        <v>177</v>
      </c>
      <c r="E208" s="209" t="s">
        <v>1</v>
      </c>
      <c r="F208" s="210" t="s">
        <v>1433</v>
      </c>
      <c r="G208" s="207"/>
      <c r="H208" s="211">
        <v>35</v>
      </c>
      <c r="I208" s="212"/>
      <c r="J208" s="207"/>
      <c r="K208" s="207"/>
      <c r="L208" s="213"/>
      <c r="M208" s="214"/>
      <c r="N208" s="215"/>
      <c r="O208" s="215"/>
      <c r="P208" s="215"/>
      <c r="Q208" s="215"/>
      <c r="R208" s="215"/>
      <c r="S208" s="215"/>
      <c r="T208" s="216"/>
      <c r="AT208" s="217" t="s">
        <v>177</v>
      </c>
      <c r="AU208" s="217" t="s">
        <v>90</v>
      </c>
      <c r="AV208" s="13" t="s">
        <v>90</v>
      </c>
      <c r="AW208" s="13" t="s">
        <v>36</v>
      </c>
      <c r="AX208" s="13" t="s">
        <v>88</v>
      </c>
      <c r="AY208" s="217" t="s">
        <v>164</v>
      </c>
    </row>
    <row r="209" spans="1:65" s="2" customFormat="1" ht="30" customHeight="1">
      <c r="A209" s="36"/>
      <c r="B209" s="37"/>
      <c r="C209" s="218" t="s">
        <v>340</v>
      </c>
      <c r="D209" s="218" t="s">
        <v>190</v>
      </c>
      <c r="E209" s="219" t="s">
        <v>1341</v>
      </c>
      <c r="F209" s="220" t="s">
        <v>1342</v>
      </c>
      <c r="G209" s="221" t="s">
        <v>175</v>
      </c>
      <c r="H209" s="222">
        <v>68.001000000000005</v>
      </c>
      <c r="I209" s="223"/>
      <c r="J209" s="224">
        <f>ROUND(I209*H209,2)</f>
        <v>0</v>
      </c>
      <c r="K209" s="220" t="s">
        <v>1</v>
      </c>
      <c r="L209" s="225"/>
      <c r="M209" s="226" t="s">
        <v>1</v>
      </c>
      <c r="N209" s="227" t="s">
        <v>45</v>
      </c>
      <c r="O209" s="73"/>
      <c r="P209" s="202">
        <f>O209*H209</f>
        <v>0</v>
      </c>
      <c r="Q209" s="202">
        <v>2.234</v>
      </c>
      <c r="R209" s="202">
        <f>Q209*H209</f>
        <v>151.91423400000002</v>
      </c>
      <c r="S209" s="202">
        <v>0</v>
      </c>
      <c r="T209" s="203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04" t="s">
        <v>193</v>
      </c>
      <c r="AT209" s="204" t="s">
        <v>190</v>
      </c>
      <c r="AU209" s="204" t="s">
        <v>90</v>
      </c>
      <c r="AY209" s="19" t="s">
        <v>164</v>
      </c>
      <c r="BE209" s="205">
        <f>IF(N209="základní",J209,0)</f>
        <v>0</v>
      </c>
      <c r="BF209" s="205">
        <f>IF(N209="snížená",J209,0)</f>
        <v>0</v>
      </c>
      <c r="BG209" s="205">
        <f>IF(N209="zákl. přenesená",J209,0)</f>
        <v>0</v>
      </c>
      <c r="BH209" s="205">
        <f>IF(N209="sníž. přenesená",J209,0)</f>
        <v>0</v>
      </c>
      <c r="BI209" s="205">
        <f>IF(N209="nulová",J209,0)</f>
        <v>0</v>
      </c>
      <c r="BJ209" s="19" t="s">
        <v>88</v>
      </c>
      <c r="BK209" s="205">
        <f>ROUND(I209*H209,2)</f>
        <v>0</v>
      </c>
      <c r="BL209" s="19" t="s">
        <v>171</v>
      </c>
      <c r="BM209" s="204" t="s">
        <v>1434</v>
      </c>
    </row>
    <row r="210" spans="1:65" s="13" customFormat="1" ht="10.199999999999999">
      <c r="B210" s="206"/>
      <c r="C210" s="207"/>
      <c r="D210" s="208" t="s">
        <v>177</v>
      </c>
      <c r="E210" s="209" t="s">
        <v>1</v>
      </c>
      <c r="F210" s="210" t="s">
        <v>1435</v>
      </c>
      <c r="G210" s="207"/>
      <c r="H210" s="211">
        <v>68.001000000000005</v>
      </c>
      <c r="I210" s="212"/>
      <c r="J210" s="207"/>
      <c r="K210" s="207"/>
      <c r="L210" s="213"/>
      <c r="M210" s="214"/>
      <c r="N210" s="215"/>
      <c r="O210" s="215"/>
      <c r="P210" s="215"/>
      <c r="Q210" s="215"/>
      <c r="R210" s="215"/>
      <c r="S210" s="215"/>
      <c r="T210" s="216"/>
      <c r="AT210" s="217" t="s">
        <v>177</v>
      </c>
      <c r="AU210" s="217" t="s">
        <v>90</v>
      </c>
      <c r="AV210" s="13" t="s">
        <v>90</v>
      </c>
      <c r="AW210" s="13" t="s">
        <v>36</v>
      </c>
      <c r="AX210" s="13" t="s">
        <v>88</v>
      </c>
      <c r="AY210" s="217" t="s">
        <v>164</v>
      </c>
    </row>
    <row r="211" spans="1:65" s="12" customFormat="1" ht="20.85" customHeight="1">
      <c r="B211" s="177"/>
      <c r="C211" s="178"/>
      <c r="D211" s="179" t="s">
        <v>79</v>
      </c>
      <c r="E211" s="191" t="s">
        <v>1436</v>
      </c>
      <c r="F211" s="191" t="s">
        <v>1437</v>
      </c>
      <c r="G211" s="178"/>
      <c r="H211" s="178"/>
      <c r="I211" s="181"/>
      <c r="J211" s="192">
        <f>BK211</f>
        <v>0</v>
      </c>
      <c r="K211" s="178"/>
      <c r="L211" s="183"/>
      <c r="M211" s="184"/>
      <c r="N211" s="185"/>
      <c r="O211" s="185"/>
      <c r="P211" s="186">
        <f>SUM(P212:P234)</f>
        <v>0</v>
      </c>
      <c r="Q211" s="185"/>
      <c r="R211" s="186">
        <f>SUM(R212:R234)</f>
        <v>954.17222762000006</v>
      </c>
      <c r="S211" s="185"/>
      <c r="T211" s="187">
        <f>SUM(T212:T234)</f>
        <v>616.77060000000006</v>
      </c>
      <c r="AR211" s="188" t="s">
        <v>88</v>
      </c>
      <c r="AT211" s="189" t="s">
        <v>79</v>
      </c>
      <c r="AU211" s="189" t="s">
        <v>90</v>
      </c>
      <c r="AY211" s="188" t="s">
        <v>164</v>
      </c>
      <c r="BK211" s="190">
        <f>SUM(BK212:BK234)</f>
        <v>0</v>
      </c>
    </row>
    <row r="212" spans="1:65" s="2" customFormat="1" ht="30" customHeight="1">
      <c r="A212" s="36"/>
      <c r="B212" s="37"/>
      <c r="C212" s="193" t="s">
        <v>345</v>
      </c>
      <c r="D212" s="193" t="s">
        <v>166</v>
      </c>
      <c r="E212" s="194" t="s">
        <v>1438</v>
      </c>
      <c r="F212" s="195" t="s">
        <v>1439</v>
      </c>
      <c r="G212" s="196" t="s">
        <v>325</v>
      </c>
      <c r="H212" s="197">
        <v>509.48399999999998</v>
      </c>
      <c r="I212" s="198"/>
      <c r="J212" s="199">
        <f>ROUND(I212*H212,2)</f>
        <v>0</v>
      </c>
      <c r="K212" s="195" t="s">
        <v>170</v>
      </c>
      <c r="L212" s="41"/>
      <c r="M212" s="200" t="s">
        <v>1</v>
      </c>
      <c r="N212" s="201" t="s">
        <v>45</v>
      </c>
      <c r="O212" s="73"/>
      <c r="P212" s="202">
        <f>O212*H212</f>
        <v>0</v>
      </c>
      <c r="Q212" s="202">
        <v>3.3E-4</v>
      </c>
      <c r="R212" s="202">
        <f>Q212*H212</f>
        <v>0.16812971999999998</v>
      </c>
      <c r="S212" s="202">
        <v>0</v>
      </c>
      <c r="T212" s="203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04" t="s">
        <v>171</v>
      </c>
      <c r="AT212" s="204" t="s">
        <v>166</v>
      </c>
      <c r="AU212" s="204" t="s">
        <v>179</v>
      </c>
      <c r="AY212" s="19" t="s">
        <v>164</v>
      </c>
      <c r="BE212" s="205">
        <f>IF(N212="základní",J212,0)</f>
        <v>0</v>
      </c>
      <c r="BF212" s="205">
        <f>IF(N212="snížená",J212,0)</f>
        <v>0</v>
      </c>
      <c r="BG212" s="205">
        <f>IF(N212="zákl. přenesená",J212,0)</f>
        <v>0</v>
      </c>
      <c r="BH212" s="205">
        <f>IF(N212="sníž. přenesená",J212,0)</f>
        <v>0</v>
      </c>
      <c r="BI212" s="205">
        <f>IF(N212="nulová",J212,0)</f>
        <v>0</v>
      </c>
      <c r="BJ212" s="19" t="s">
        <v>88</v>
      </c>
      <c r="BK212" s="205">
        <f>ROUND(I212*H212,2)</f>
        <v>0</v>
      </c>
      <c r="BL212" s="19" t="s">
        <v>171</v>
      </c>
      <c r="BM212" s="204" t="s">
        <v>1440</v>
      </c>
    </row>
    <row r="213" spans="1:65" s="13" customFormat="1" ht="10.199999999999999">
      <c r="B213" s="206"/>
      <c r="C213" s="207"/>
      <c r="D213" s="208" t="s">
        <v>177</v>
      </c>
      <c r="E213" s="209" t="s">
        <v>1</v>
      </c>
      <c r="F213" s="210" t="s">
        <v>1441</v>
      </c>
      <c r="G213" s="207"/>
      <c r="H213" s="211">
        <v>509.48399999999998</v>
      </c>
      <c r="I213" s="212"/>
      <c r="J213" s="207"/>
      <c r="K213" s="207"/>
      <c r="L213" s="213"/>
      <c r="M213" s="214"/>
      <c r="N213" s="215"/>
      <c r="O213" s="215"/>
      <c r="P213" s="215"/>
      <c r="Q213" s="215"/>
      <c r="R213" s="215"/>
      <c r="S213" s="215"/>
      <c r="T213" s="216"/>
      <c r="AT213" s="217" t="s">
        <v>177</v>
      </c>
      <c r="AU213" s="217" t="s">
        <v>179</v>
      </c>
      <c r="AV213" s="13" t="s">
        <v>90</v>
      </c>
      <c r="AW213" s="13" t="s">
        <v>36</v>
      </c>
      <c r="AX213" s="13" t="s">
        <v>88</v>
      </c>
      <c r="AY213" s="217" t="s">
        <v>164</v>
      </c>
    </row>
    <row r="214" spans="1:65" s="2" customFormat="1" ht="22.2" customHeight="1">
      <c r="A214" s="36"/>
      <c r="B214" s="37"/>
      <c r="C214" s="193" t="s">
        <v>351</v>
      </c>
      <c r="D214" s="193" t="s">
        <v>166</v>
      </c>
      <c r="E214" s="194" t="s">
        <v>1442</v>
      </c>
      <c r="F214" s="195" t="s">
        <v>1443</v>
      </c>
      <c r="G214" s="196" t="s">
        <v>169</v>
      </c>
      <c r="H214" s="197">
        <v>254.74199999999999</v>
      </c>
      <c r="I214" s="198"/>
      <c r="J214" s="199">
        <f>ROUND(I214*H214,2)</f>
        <v>0</v>
      </c>
      <c r="K214" s="195" t="s">
        <v>170</v>
      </c>
      <c r="L214" s="41"/>
      <c r="M214" s="200" t="s">
        <v>1</v>
      </c>
      <c r="N214" s="201" t="s">
        <v>45</v>
      </c>
      <c r="O214" s="73"/>
      <c r="P214" s="202">
        <f>O214*H214</f>
        <v>0</v>
      </c>
      <c r="Q214" s="202">
        <v>0</v>
      </c>
      <c r="R214" s="202">
        <f>Q214*H214</f>
        <v>0</v>
      </c>
      <c r="S214" s="202">
        <v>0</v>
      </c>
      <c r="T214" s="203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04" t="s">
        <v>171</v>
      </c>
      <c r="AT214" s="204" t="s">
        <v>166</v>
      </c>
      <c r="AU214" s="204" t="s">
        <v>179</v>
      </c>
      <c r="AY214" s="19" t="s">
        <v>164</v>
      </c>
      <c r="BE214" s="205">
        <f>IF(N214="základní",J214,0)</f>
        <v>0</v>
      </c>
      <c r="BF214" s="205">
        <f>IF(N214="snížená",J214,0)</f>
        <v>0</v>
      </c>
      <c r="BG214" s="205">
        <f>IF(N214="zákl. přenesená",J214,0)</f>
        <v>0</v>
      </c>
      <c r="BH214" s="205">
        <f>IF(N214="sníž. přenesená",J214,0)</f>
        <v>0</v>
      </c>
      <c r="BI214" s="205">
        <f>IF(N214="nulová",J214,0)</f>
        <v>0</v>
      </c>
      <c r="BJ214" s="19" t="s">
        <v>88</v>
      </c>
      <c r="BK214" s="205">
        <f>ROUND(I214*H214,2)</f>
        <v>0</v>
      </c>
      <c r="BL214" s="19" t="s">
        <v>171</v>
      </c>
      <c r="BM214" s="204" t="s">
        <v>1444</v>
      </c>
    </row>
    <row r="215" spans="1:65" s="13" customFormat="1" ht="10.199999999999999">
      <c r="B215" s="206"/>
      <c r="C215" s="207"/>
      <c r="D215" s="208" t="s">
        <v>177</v>
      </c>
      <c r="E215" s="209" t="s">
        <v>1</v>
      </c>
      <c r="F215" s="210" t="s">
        <v>1445</v>
      </c>
      <c r="G215" s="207"/>
      <c r="H215" s="211">
        <v>254.74199999999999</v>
      </c>
      <c r="I215" s="212"/>
      <c r="J215" s="207"/>
      <c r="K215" s="207"/>
      <c r="L215" s="213"/>
      <c r="M215" s="214"/>
      <c r="N215" s="215"/>
      <c r="O215" s="215"/>
      <c r="P215" s="215"/>
      <c r="Q215" s="215"/>
      <c r="R215" s="215"/>
      <c r="S215" s="215"/>
      <c r="T215" s="216"/>
      <c r="AT215" s="217" t="s">
        <v>177</v>
      </c>
      <c r="AU215" s="217" t="s">
        <v>179</v>
      </c>
      <c r="AV215" s="13" t="s">
        <v>90</v>
      </c>
      <c r="AW215" s="13" t="s">
        <v>36</v>
      </c>
      <c r="AX215" s="13" t="s">
        <v>88</v>
      </c>
      <c r="AY215" s="217" t="s">
        <v>164</v>
      </c>
    </row>
    <row r="216" spans="1:65" s="2" customFormat="1" ht="14.4" customHeight="1">
      <c r="A216" s="36"/>
      <c r="B216" s="37"/>
      <c r="C216" s="218" t="s">
        <v>360</v>
      </c>
      <c r="D216" s="218" t="s">
        <v>190</v>
      </c>
      <c r="E216" s="219" t="s">
        <v>1446</v>
      </c>
      <c r="F216" s="220" t="s">
        <v>1447</v>
      </c>
      <c r="G216" s="221" t="s">
        <v>175</v>
      </c>
      <c r="H216" s="222">
        <v>14.648</v>
      </c>
      <c r="I216" s="223"/>
      <c r="J216" s="224">
        <f>ROUND(I216*H216,2)</f>
        <v>0</v>
      </c>
      <c r="K216" s="220" t="s">
        <v>170</v>
      </c>
      <c r="L216" s="225"/>
      <c r="M216" s="226" t="s">
        <v>1</v>
      </c>
      <c r="N216" s="227" t="s">
        <v>45</v>
      </c>
      <c r="O216" s="73"/>
      <c r="P216" s="202">
        <f>O216*H216</f>
        <v>0</v>
      </c>
      <c r="Q216" s="202">
        <v>2.234</v>
      </c>
      <c r="R216" s="202">
        <f>Q216*H216</f>
        <v>32.723632000000002</v>
      </c>
      <c r="S216" s="202">
        <v>0</v>
      </c>
      <c r="T216" s="203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04" t="s">
        <v>193</v>
      </c>
      <c r="AT216" s="204" t="s">
        <v>190</v>
      </c>
      <c r="AU216" s="204" t="s">
        <v>179</v>
      </c>
      <c r="AY216" s="19" t="s">
        <v>164</v>
      </c>
      <c r="BE216" s="205">
        <f>IF(N216="základní",J216,0)</f>
        <v>0</v>
      </c>
      <c r="BF216" s="205">
        <f>IF(N216="snížená",J216,0)</f>
        <v>0</v>
      </c>
      <c r="BG216" s="205">
        <f>IF(N216="zákl. přenesená",J216,0)</f>
        <v>0</v>
      </c>
      <c r="BH216" s="205">
        <f>IF(N216="sníž. přenesená",J216,0)</f>
        <v>0</v>
      </c>
      <c r="BI216" s="205">
        <f>IF(N216="nulová",J216,0)</f>
        <v>0</v>
      </c>
      <c r="BJ216" s="19" t="s">
        <v>88</v>
      </c>
      <c r="BK216" s="205">
        <f>ROUND(I216*H216,2)</f>
        <v>0</v>
      </c>
      <c r="BL216" s="19" t="s">
        <v>171</v>
      </c>
      <c r="BM216" s="204" t="s">
        <v>1448</v>
      </c>
    </row>
    <row r="217" spans="1:65" s="13" customFormat="1" ht="10.199999999999999">
      <c r="B217" s="206"/>
      <c r="C217" s="207"/>
      <c r="D217" s="208" t="s">
        <v>177</v>
      </c>
      <c r="E217" s="207"/>
      <c r="F217" s="210" t="s">
        <v>1449</v>
      </c>
      <c r="G217" s="207"/>
      <c r="H217" s="211">
        <v>14.648</v>
      </c>
      <c r="I217" s="212"/>
      <c r="J217" s="207"/>
      <c r="K217" s="207"/>
      <c r="L217" s="213"/>
      <c r="M217" s="214"/>
      <c r="N217" s="215"/>
      <c r="O217" s="215"/>
      <c r="P217" s="215"/>
      <c r="Q217" s="215"/>
      <c r="R217" s="215"/>
      <c r="S217" s="215"/>
      <c r="T217" s="216"/>
      <c r="AT217" s="217" t="s">
        <v>177</v>
      </c>
      <c r="AU217" s="217" t="s">
        <v>179</v>
      </c>
      <c r="AV217" s="13" t="s">
        <v>90</v>
      </c>
      <c r="AW217" s="13" t="s">
        <v>4</v>
      </c>
      <c r="AX217" s="13" t="s">
        <v>88</v>
      </c>
      <c r="AY217" s="217" t="s">
        <v>164</v>
      </c>
    </row>
    <row r="218" spans="1:65" s="2" customFormat="1" ht="30" customHeight="1">
      <c r="A218" s="36"/>
      <c r="B218" s="37"/>
      <c r="C218" s="193" t="s">
        <v>366</v>
      </c>
      <c r="D218" s="193" t="s">
        <v>166</v>
      </c>
      <c r="E218" s="194" t="s">
        <v>1450</v>
      </c>
      <c r="F218" s="195" t="s">
        <v>1451</v>
      </c>
      <c r="G218" s="196" t="s">
        <v>335</v>
      </c>
      <c r="H218" s="197">
        <v>391.5</v>
      </c>
      <c r="I218" s="198"/>
      <c r="J218" s="199">
        <f>ROUND(I218*H218,2)</f>
        <v>0</v>
      </c>
      <c r="K218" s="195" t="s">
        <v>170</v>
      </c>
      <c r="L218" s="41"/>
      <c r="M218" s="200" t="s">
        <v>1</v>
      </c>
      <c r="N218" s="201" t="s">
        <v>45</v>
      </c>
      <c r="O218" s="73"/>
      <c r="P218" s="202">
        <f>O218*H218</f>
        <v>0</v>
      </c>
      <c r="Q218" s="202">
        <v>3.8999999999999999E-4</v>
      </c>
      <c r="R218" s="202">
        <f>Q218*H218</f>
        <v>0.15268499999999999</v>
      </c>
      <c r="S218" s="202">
        <v>0</v>
      </c>
      <c r="T218" s="203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04" t="s">
        <v>171</v>
      </c>
      <c r="AT218" s="204" t="s">
        <v>166</v>
      </c>
      <c r="AU218" s="204" t="s">
        <v>179</v>
      </c>
      <c r="AY218" s="19" t="s">
        <v>164</v>
      </c>
      <c r="BE218" s="205">
        <f>IF(N218="základní",J218,0)</f>
        <v>0</v>
      </c>
      <c r="BF218" s="205">
        <f>IF(N218="snížená",J218,0)</f>
        <v>0</v>
      </c>
      <c r="BG218" s="205">
        <f>IF(N218="zákl. přenesená",J218,0)</f>
        <v>0</v>
      </c>
      <c r="BH218" s="205">
        <f>IF(N218="sníž. přenesená",J218,0)</f>
        <v>0</v>
      </c>
      <c r="BI218" s="205">
        <f>IF(N218="nulová",J218,0)</f>
        <v>0</v>
      </c>
      <c r="BJ218" s="19" t="s">
        <v>88</v>
      </c>
      <c r="BK218" s="205">
        <f>ROUND(I218*H218,2)</f>
        <v>0</v>
      </c>
      <c r="BL218" s="19" t="s">
        <v>171</v>
      </c>
      <c r="BM218" s="204" t="s">
        <v>1452</v>
      </c>
    </row>
    <row r="219" spans="1:65" s="13" customFormat="1" ht="10.199999999999999">
      <c r="B219" s="206"/>
      <c r="C219" s="207"/>
      <c r="D219" s="208" t="s">
        <v>177</v>
      </c>
      <c r="E219" s="209" t="s">
        <v>1</v>
      </c>
      <c r="F219" s="210" t="s">
        <v>1453</v>
      </c>
      <c r="G219" s="207"/>
      <c r="H219" s="211">
        <v>391.5</v>
      </c>
      <c r="I219" s="212"/>
      <c r="J219" s="207"/>
      <c r="K219" s="207"/>
      <c r="L219" s="213"/>
      <c r="M219" s="214"/>
      <c r="N219" s="215"/>
      <c r="O219" s="215"/>
      <c r="P219" s="215"/>
      <c r="Q219" s="215"/>
      <c r="R219" s="215"/>
      <c r="S219" s="215"/>
      <c r="T219" s="216"/>
      <c r="AT219" s="217" t="s">
        <v>177</v>
      </c>
      <c r="AU219" s="217" t="s">
        <v>179</v>
      </c>
      <c r="AV219" s="13" t="s">
        <v>90</v>
      </c>
      <c r="AW219" s="13" t="s">
        <v>36</v>
      </c>
      <c r="AX219" s="13" t="s">
        <v>88</v>
      </c>
      <c r="AY219" s="217" t="s">
        <v>164</v>
      </c>
    </row>
    <row r="220" spans="1:65" s="2" customFormat="1" ht="22.2" customHeight="1">
      <c r="A220" s="36"/>
      <c r="B220" s="37"/>
      <c r="C220" s="193" t="s">
        <v>372</v>
      </c>
      <c r="D220" s="193" t="s">
        <v>166</v>
      </c>
      <c r="E220" s="194" t="s">
        <v>1454</v>
      </c>
      <c r="F220" s="195" t="s">
        <v>1455</v>
      </c>
      <c r="G220" s="196" t="s">
        <v>335</v>
      </c>
      <c r="H220" s="197">
        <v>400.2</v>
      </c>
      <c r="I220" s="198"/>
      <c r="J220" s="199">
        <f>ROUND(I220*H220,2)</f>
        <v>0</v>
      </c>
      <c r="K220" s="195" t="s">
        <v>170</v>
      </c>
      <c r="L220" s="41"/>
      <c r="M220" s="200" t="s">
        <v>1</v>
      </c>
      <c r="N220" s="201" t="s">
        <v>45</v>
      </c>
      <c r="O220" s="73"/>
      <c r="P220" s="202">
        <f>O220*H220</f>
        <v>0</v>
      </c>
      <c r="Q220" s="202">
        <v>3.739E-2</v>
      </c>
      <c r="R220" s="202">
        <f>Q220*H220</f>
        <v>14.963478</v>
      </c>
      <c r="S220" s="202">
        <v>0</v>
      </c>
      <c r="T220" s="203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04" t="s">
        <v>171</v>
      </c>
      <c r="AT220" s="204" t="s">
        <v>166</v>
      </c>
      <c r="AU220" s="204" t="s">
        <v>179</v>
      </c>
      <c r="AY220" s="19" t="s">
        <v>164</v>
      </c>
      <c r="BE220" s="205">
        <f>IF(N220="základní",J220,0)</f>
        <v>0</v>
      </c>
      <c r="BF220" s="205">
        <f>IF(N220="snížená",J220,0)</f>
        <v>0</v>
      </c>
      <c r="BG220" s="205">
        <f>IF(N220="zákl. přenesená",J220,0)</f>
        <v>0</v>
      </c>
      <c r="BH220" s="205">
        <f>IF(N220="sníž. přenesená",J220,0)</f>
        <v>0</v>
      </c>
      <c r="BI220" s="205">
        <f>IF(N220="nulová",J220,0)</f>
        <v>0</v>
      </c>
      <c r="BJ220" s="19" t="s">
        <v>88</v>
      </c>
      <c r="BK220" s="205">
        <f>ROUND(I220*H220,2)</f>
        <v>0</v>
      </c>
      <c r="BL220" s="19" t="s">
        <v>171</v>
      </c>
      <c r="BM220" s="204" t="s">
        <v>1456</v>
      </c>
    </row>
    <row r="221" spans="1:65" s="13" customFormat="1" ht="10.199999999999999">
      <c r="B221" s="206"/>
      <c r="C221" s="207"/>
      <c r="D221" s="208" t="s">
        <v>177</v>
      </c>
      <c r="E221" s="209" t="s">
        <v>1</v>
      </c>
      <c r="F221" s="210" t="s">
        <v>1457</v>
      </c>
      <c r="G221" s="207"/>
      <c r="H221" s="211">
        <v>400.2</v>
      </c>
      <c r="I221" s="212"/>
      <c r="J221" s="207"/>
      <c r="K221" s="207"/>
      <c r="L221" s="213"/>
      <c r="M221" s="214"/>
      <c r="N221" s="215"/>
      <c r="O221" s="215"/>
      <c r="P221" s="215"/>
      <c r="Q221" s="215"/>
      <c r="R221" s="215"/>
      <c r="S221" s="215"/>
      <c r="T221" s="216"/>
      <c r="AT221" s="217" t="s">
        <v>177</v>
      </c>
      <c r="AU221" s="217" t="s">
        <v>179</v>
      </c>
      <c r="AV221" s="13" t="s">
        <v>90</v>
      </c>
      <c r="AW221" s="13" t="s">
        <v>36</v>
      </c>
      <c r="AX221" s="13" t="s">
        <v>88</v>
      </c>
      <c r="AY221" s="217" t="s">
        <v>164</v>
      </c>
    </row>
    <row r="222" spans="1:65" s="2" customFormat="1" ht="19.8" customHeight="1">
      <c r="A222" s="36"/>
      <c r="B222" s="37"/>
      <c r="C222" s="218" t="s">
        <v>379</v>
      </c>
      <c r="D222" s="218" t="s">
        <v>190</v>
      </c>
      <c r="E222" s="219" t="s">
        <v>1458</v>
      </c>
      <c r="F222" s="220" t="s">
        <v>1459</v>
      </c>
      <c r="G222" s="221" t="s">
        <v>335</v>
      </c>
      <c r="H222" s="222">
        <v>400.2</v>
      </c>
      <c r="I222" s="223"/>
      <c r="J222" s="224">
        <f>ROUND(I222*H222,2)</f>
        <v>0</v>
      </c>
      <c r="K222" s="220" t="s">
        <v>1</v>
      </c>
      <c r="L222" s="225"/>
      <c r="M222" s="226" t="s">
        <v>1</v>
      </c>
      <c r="N222" s="227" t="s">
        <v>45</v>
      </c>
      <c r="O222" s="73"/>
      <c r="P222" s="202">
        <f>O222*H222</f>
        <v>0</v>
      </c>
      <c r="Q222" s="202">
        <v>4.3400000000000001E-2</v>
      </c>
      <c r="R222" s="202">
        <f>Q222*H222</f>
        <v>17.368680000000001</v>
      </c>
      <c r="S222" s="202">
        <v>0</v>
      </c>
      <c r="T222" s="203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04" t="s">
        <v>193</v>
      </c>
      <c r="AT222" s="204" t="s">
        <v>190</v>
      </c>
      <c r="AU222" s="204" t="s">
        <v>179</v>
      </c>
      <c r="AY222" s="19" t="s">
        <v>164</v>
      </c>
      <c r="BE222" s="205">
        <f>IF(N222="základní",J222,0)</f>
        <v>0</v>
      </c>
      <c r="BF222" s="205">
        <f>IF(N222="snížená",J222,0)</f>
        <v>0</v>
      </c>
      <c r="BG222" s="205">
        <f>IF(N222="zákl. přenesená",J222,0)</f>
        <v>0</v>
      </c>
      <c r="BH222" s="205">
        <f>IF(N222="sníž. přenesená",J222,0)</f>
        <v>0</v>
      </c>
      <c r="BI222" s="205">
        <f>IF(N222="nulová",J222,0)</f>
        <v>0</v>
      </c>
      <c r="BJ222" s="19" t="s">
        <v>88</v>
      </c>
      <c r="BK222" s="205">
        <f>ROUND(I222*H222,2)</f>
        <v>0</v>
      </c>
      <c r="BL222" s="19" t="s">
        <v>171</v>
      </c>
      <c r="BM222" s="204" t="s">
        <v>1460</v>
      </c>
    </row>
    <row r="223" spans="1:65" s="13" customFormat="1" ht="10.199999999999999">
      <c r="B223" s="206"/>
      <c r="C223" s="207"/>
      <c r="D223" s="208" t="s">
        <v>177</v>
      </c>
      <c r="E223" s="209" t="s">
        <v>1</v>
      </c>
      <c r="F223" s="210" t="s">
        <v>1457</v>
      </c>
      <c r="G223" s="207"/>
      <c r="H223" s="211">
        <v>400.2</v>
      </c>
      <c r="I223" s="212"/>
      <c r="J223" s="207"/>
      <c r="K223" s="207"/>
      <c r="L223" s="213"/>
      <c r="M223" s="214"/>
      <c r="N223" s="215"/>
      <c r="O223" s="215"/>
      <c r="P223" s="215"/>
      <c r="Q223" s="215"/>
      <c r="R223" s="215"/>
      <c r="S223" s="215"/>
      <c r="T223" s="216"/>
      <c r="AT223" s="217" t="s">
        <v>177</v>
      </c>
      <c r="AU223" s="217" t="s">
        <v>179</v>
      </c>
      <c r="AV223" s="13" t="s">
        <v>90</v>
      </c>
      <c r="AW223" s="13" t="s">
        <v>36</v>
      </c>
      <c r="AX223" s="13" t="s">
        <v>88</v>
      </c>
      <c r="AY223" s="217" t="s">
        <v>164</v>
      </c>
    </row>
    <row r="224" spans="1:65" s="2" customFormat="1" ht="22.2" customHeight="1">
      <c r="A224" s="36"/>
      <c r="B224" s="37"/>
      <c r="C224" s="193" t="s">
        <v>386</v>
      </c>
      <c r="D224" s="193" t="s">
        <v>166</v>
      </c>
      <c r="E224" s="194" t="s">
        <v>1461</v>
      </c>
      <c r="F224" s="195" t="s">
        <v>1462</v>
      </c>
      <c r="G224" s="196" t="s">
        <v>621</v>
      </c>
      <c r="H224" s="197">
        <v>132.66</v>
      </c>
      <c r="I224" s="198"/>
      <c r="J224" s="199">
        <f>ROUND(I224*H224,2)</f>
        <v>0</v>
      </c>
      <c r="K224" s="195" t="s">
        <v>170</v>
      </c>
      <c r="L224" s="41"/>
      <c r="M224" s="200" t="s">
        <v>1</v>
      </c>
      <c r="N224" s="201" t="s">
        <v>45</v>
      </c>
      <c r="O224" s="73"/>
      <c r="P224" s="202">
        <f>O224*H224</f>
        <v>0</v>
      </c>
      <c r="Q224" s="202">
        <v>1.3999999999999999E-4</v>
      </c>
      <c r="R224" s="202">
        <f>Q224*H224</f>
        <v>1.8572399999999999E-2</v>
      </c>
      <c r="S224" s="202">
        <v>0</v>
      </c>
      <c r="T224" s="203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04" t="s">
        <v>171</v>
      </c>
      <c r="AT224" s="204" t="s">
        <v>166</v>
      </c>
      <c r="AU224" s="204" t="s">
        <v>179</v>
      </c>
      <c r="AY224" s="19" t="s">
        <v>164</v>
      </c>
      <c r="BE224" s="205">
        <f>IF(N224="základní",J224,0)</f>
        <v>0</v>
      </c>
      <c r="BF224" s="205">
        <f>IF(N224="snížená",J224,0)</f>
        <v>0</v>
      </c>
      <c r="BG224" s="205">
        <f>IF(N224="zákl. přenesená",J224,0)</f>
        <v>0</v>
      </c>
      <c r="BH224" s="205">
        <f>IF(N224="sníž. přenesená",J224,0)</f>
        <v>0</v>
      </c>
      <c r="BI224" s="205">
        <f>IF(N224="nulová",J224,0)</f>
        <v>0</v>
      </c>
      <c r="BJ224" s="19" t="s">
        <v>88</v>
      </c>
      <c r="BK224" s="205">
        <f>ROUND(I224*H224,2)</f>
        <v>0</v>
      </c>
      <c r="BL224" s="19" t="s">
        <v>171</v>
      </c>
      <c r="BM224" s="204" t="s">
        <v>1463</v>
      </c>
    </row>
    <row r="225" spans="1:65" s="13" customFormat="1" ht="10.199999999999999">
      <c r="B225" s="206"/>
      <c r="C225" s="207"/>
      <c r="D225" s="208" t="s">
        <v>177</v>
      </c>
      <c r="E225" s="209" t="s">
        <v>1</v>
      </c>
      <c r="F225" s="210" t="s">
        <v>1464</v>
      </c>
      <c r="G225" s="207"/>
      <c r="H225" s="211">
        <v>132.66</v>
      </c>
      <c r="I225" s="212"/>
      <c r="J225" s="207"/>
      <c r="K225" s="207"/>
      <c r="L225" s="213"/>
      <c r="M225" s="214"/>
      <c r="N225" s="215"/>
      <c r="O225" s="215"/>
      <c r="P225" s="215"/>
      <c r="Q225" s="215"/>
      <c r="R225" s="215"/>
      <c r="S225" s="215"/>
      <c r="T225" s="216"/>
      <c r="AT225" s="217" t="s">
        <v>177</v>
      </c>
      <c r="AU225" s="217" t="s">
        <v>179</v>
      </c>
      <c r="AV225" s="13" t="s">
        <v>90</v>
      </c>
      <c r="AW225" s="13" t="s">
        <v>36</v>
      </c>
      <c r="AX225" s="13" t="s">
        <v>88</v>
      </c>
      <c r="AY225" s="217" t="s">
        <v>164</v>
      </c>
    </row>
    <row r="226" spans="1:65" s="2" customFormat="1" ht="22.2" customHeight="1">
      <c r="A226" s="36"/>
      <c r="B226" s="37"/>
      <c r="C226" s="193" t="s">
        <v>392</v>
      </c>
      <c r="D226" s="193" t="s">
        <v>166</v>
      </c>
      <c r="E226" s="194" t="s">
        <v>1465</v>
      </c>
      <c r="F226" s="195" t="s">
        <v>1466</v>
      </c>
      <c r="G226" s="196" t="s">
        <v>169</v>
      </c>
      <c r="H226" s="197">
        <v>180.92500000000001</v>
      </c>
      <c r="I226" s="198"/>
      <c r="J226" s="199">
        <f>ROUND(I226*H226,2)</f>
        <v>0</v>
      </c>
      <c r="K226" s="195" t="s">
        <v>170</v>
      </c>
      <c r="L226" s="41"/>
      <c r="M226" s="200" t="s">
        <v>1</v>
      </c>
      <c r="N226" s="201" t="s">
        <v>45</v>
      </c>
      <c r="O226" s="73"/>
      <c r="P226" s="202">
        <f>O226*H226</f>
        <v>0</v>
      </c>
      <c r="Q226" s="202">
        <v>1.3799999999999999E-3</v>
      </c>
      <c r="R226" s="202">
        <f>Q226*H226</f>
        <v>0.2496765</v>
      </c>
      <c r="S226" s="202">
        <v>0</v>
      </c>
      <c r="T226" s="203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04" t="s">
        <v>171</v>
      </c>
      <c r="AT226" s="204" t="s">
        <v>166</v>
      </c>
      <c r="AU226" s="204" t="s">
        <v>179</v>
      </c>
      <c r="AY226" s="19" t="s">
        <v>164</v>
      </c>
      <c r="BE226" s="205">
        <f>IF(N226="základní",J226,0)</f>
        <v>0</v>
      </c>
      <c r="BF226" s="205">
        <f>IF(N226="snížená",J226,0)</f>
        <v>0</v>
      </c>
      <c r="BG226" s="205">
        <f>IF(N226="zákl. přenesená",J226,0)</f>
        <v>0</v>
      </c>
      <c r="BH226" s="205">
        <f>IF(N226="sníž. přenesená",J226,0)</f>
        <v>0</v>
      </c>
      <c r="BI226" s="205">
        <f>IF(N226="nulová",J226,0)</f>
        <v>0</v>
      </c>
      <c r="BJ226" s="19" t="s">
        <v>88</v>
      </c>
      <c r="BK226" s="205">
        <f>ROUND(I226*H226,2)</f>
        <v>0</v>
      </c>
      <c r="BL226" s="19" t="s">
        <v>171</v>
      </c>
      <c r="BM226" s="204" t="s">
        <v>1467</v>
      </c>
    </row>
    <row r="227" spans="1:65" s="13" customFormat="1" ht="10.199999999999999">
      <c r="B227" s="206"/>
      <c r="C227" s="207"/>
      <c r="D227" s="208" t="s">
        <v>177</v>
      </c>
      <c r="E227" s="209" t="s">
        <v>1</v>
      </c>
      <c r="F227" s="210" t="s">
        <v>1468</v>
      </c>
      <c r="G227" s="207"/>
      <c r="H227" s="211">
        <v>180.92500000000001</v>
      </c>
      <c r="I227" s="212"/>
      <c r="J227" s="207"/>
      <c r="K227" s="207"/>
      <c r="L227" s="213"/>
      <c r="M227" s="214"/>
      <c r="N227" s="215"/>
      <c r="O227" s="215"/>
      <c r="P227" s="215"/>
      <c r="Q227" s="215"/>
      <c r="R227" s="215"/>
      <c r="S227" s="215"/>
      <c r="T227" s="216"/>
      <c r="AT227" s="217" t="s">
        <v>177</v>
      </c>
      <c r="AU227" s="217" t="s">
        <v>179</v>
      </c>
      <c r="AV227" s="13" t="s">
        <v>90</v>
      </c>
      <c r="AW227" s="13" t="s">
        <v>36</v>
      </c>
      <c r="AX227" s="13" t="s">
        <v>88</v>
      </c>
      <c r="AY227" s="217" t="s">
        <v>164</v>
      </c>
    </row>
    <row r="228" spans="1:65" s="2" customFormat="1" ht="30" customHeight="1">
      <c r="A228" s="36"/>
      <c r="B228" s="37"/>
      <c r="C228" s="218" t="s">
        <v>398</v>
      </c>
      <c r="D228" s="218" t="s">
        <v>190</v>
      </c>
      <c r="E228" s="219" t="s">
        <v>1341</v>
      </c>
      <c r="F228" s="220" t="s">
        <v>1342</v>
      </c>
      <c r="G228" s="221" t="s">
        <v>175</v>
      </c>
      <c r="H228" s="222">
        <v>187.81100000000001</v>
      </c>
      <c r="I228" s="223"/>
      <c r="J228" s="224">
        <f>ROUND(I228*H228,2)</f>
        <v>0</v>
      </c>
      <c r="K228" s="220" t="s">
        <v>1</v>
      </c>
      <c r="L228" s="225"/>
      <c r="M228" s="226" t="s">
        <v>1</v>
      </c>
      <c r="N228" s="227" t="s">
        <v>45</v>
      </c>
      <c r="O228" s="73"/>
      <c r="P228" s="202">
        <f>O228*H228</f>
        <v>0</v>
      </c>
      <c r="Q228" s="202">
        <v>2.234</v>
      </c>
      <c r="R228" s="202">
        <f>Q228*H228</f>
        <v>419.569774</v>
      </c>
      <c r="S228" s="202">
        <v>0</v>
      </c>
      <c r="T228" s="203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04" t="s">
        <v>193</v>
      </c>
      <c r="AT228" s="204" t="s">
        <v>190</v>
      </c>
      <c r="AU228" s="204" t="s">
        <v>179</v>
      </c>
      <c r="AY228" s="19" t="s">
        <v>164</v>
      </c>
      <c r="BE228" s="205">
        <f>IF(N228="základní",J228,0)</f>
        <v>0</v>
      </c>
      <c r="BF228" s="205">
        <f>IF(N228="snížená",J228,0)</f>
        <v>0</v>
      </c>
      <c r="BG228" s="205">
        <f>IF(N228="zákl. přenesená",J228,0)</f>
        <v>0</v>
      </c>
      <c r="BH228" s="205">
        <f>IF(N228="sníž. přenesená",J228,0)</f>
        <v>0</v>
      </c>
      <c r="BI228" s="205">
        <f>IF(N228="nulová",J228,0)</f>
        <v>0</v>
      </c>
      <c r="BJ228" s="19" t="s">
        <v>88</v>
      </c>
      <c r="BK228" s="205">
        <f>ROUND(I228*H228,2)</f>
        <v>0</v>
      </c>
      <c r="BL228" s="19" t="s">
        <v>171</v>
      </c>
      <c r="BM228" s="204" t="s">
        <v>1469</v>
      </c>
    </row>
    <row r="229" spans="1:65" s="13" customFormat="1" ht="10.199999999999999">
      <c r="B229" s="206"/>
      <c r="C229" s="207"/>
      <c r="D229" s="208" t="s">
        <v>177</v>
      </c>
      <c r="E229" s="209" t="s">
        <v>1</v>
      </c>
      <c r="F229" s="210" t="s">
        <v>1470</v>
      </c>
      <c r="G229" s="207"/>
      <c r="H229" s="211">
        <v>187.81100000000001</v>
      </c>
      <c r="I229" s="212"/>
      <c r="J229" s="207"/>
      <c r="K229" s="207"/>
      <c r="L229" s="213"/>
      <c r="M229" s="214"/>
      <c r="N229" s="215"/>
      <c r="O229" s="215"/>
      <c r="P229" s="215"/>
      <c r="Q229" s="215"/>
      <c r="R229" s="215"/>
      <c r="S229" s="215"/>
      <c r="T229" s="216"/>
      <c r="AT229" s="217" t="s">
        <v>177</v>
      </c>
      <c r="AU229" s="217" t="s">
        <v>179</v>
      </c>
      <c r="AV229" s="13" t="s">
        <v>90</v>
      </c>
      <c r="AW229" s="13" t="s">
        <v>36</v>
      </c>
      <c r="AX229" s="13" t="s">
        <v>88</v>
      </c>
      <c r="AY229" s="217" t="s">
        <v>164</v>
      </c>
    </row>
    <row r="230" spans="1:65" s="2" customFormat="1" ht="14.4" customHeight="1">
      <c r="A230" s="36"/>
      <c r="B230" s="37"/>
      <c r="C230" s="193" t="s">
        <v>407</v>
      </c>
      <c r="D230" s="193" t="s">
        <v>166</v>
      </c>
      <c r="E230" s="194" t="s">
        <v>1345</v>
      </c>
      <c r="F230" s="195" t="s">
        <v>1346</v>
      </c>
      <c r="G230" s="196" t="s">
        <v>325</v>
      </c>
      <c r="H230" s="197">
        <v>87</v>
      </c>
      <c r="I230" s="198"/>
      <c r="J230" s="199">
        <f>ROUND(I230*H230,2)</f>
        <v>0</v>
      </c>
      <c r="K230" s="195" t="s">
        <v>1</v>
      </c>
      <c r="L230" s="41"/>
      <c r="M230" s="200" t="s">
        <v>1</v>
      </c>
      <c r="N230" s="201" t="s">
        <v>45</v>
      </c>
      <c r="O230" s="73"/>
      <c r="P230" s="202">
        <f>O230*H230</f>
        <v>0</v>
      </c>
      <c r="Q230" s="202">
        <v>0</v>
      </c>
      <c r="R230" s="202">
        <f>Q230*H230</f>
        <v>0</v>
      </c>
      <c r="S230" s="202">
        <v>1.6990000000000001</v>
      </c>
      <c r="T230" s="203">
        <f>S230*H230</f>
        <v>147.81300000000002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04" t="s">
        <v>171</v>
      </c>
      <c r="AT230" s="204" t="s">
        <v>166</v>
      </c>
      <c r="AU230" s="204" t="s">
        <v>179</v>
      </c>
      <c r="AY230" s="19" t="s">
        <v>164</v>
      </c>
      <c r="BE230" s="205">
        <f>IF(N230="základní",J230,0)</f>
        <v>0</v>
      </c>
      <c r="BF230" s="205">
        <f>IF(N230="snížená",J230,0)</f>
        <v>0</v>
      </c>
      <c r="BG230" s="205">
        <f>IF(N230="zákl. přenesená",J230,0)</f>
        <v>0</v>
      </c>
      <c r="BH230" s="205">
        <f>IF(N230="sníž. přenesená",J230,0)</f>
        <v>0</v>
      </c>
      <c r="BI230" s="205">
        <f>IF(N230="nulová",J230,0)</f>
        <v>0</v>
      </c>
      <c r="BJ230" s="19" t="s">
        <v>88</v>
      </c>
      <c r="BK230" s="205">
        <f>ROUND(I230*H230,2)</f>
        <v>0</v>
      </c>
      <c r="BL230" s="19" t="s">
        <v>171</v>
      </c>
      <c r="BM230" s="204" t="s">
        <v>1471</v>
      </c>
    </row>
    <row r="231" spans="1:65" s="13" customFormat="1" ht="10.199999999999999">
      <c r="B231" s="206"/>
      <c r="C231" s="207"/>
      <c r="D231" s="208" t="s">
        <v>177</v>
      </c>
      <c r="E231" s="209" t="s">
        <v>1</v>
      </c>
      <c r="F231" s="210" t="s">
        <v>1472</v>
      </c>
      <c r="G231" s="207"/>
      <c r="H231" s="211">
        <v>87</v>
      </c>
      <c r="I231" s="212"/>
      <c r="J231" s="207"/>
      <c r="K231" s="207"/>
      <c r="L231" s="213"/>
      <c r="M231" s="214"/>
      <c r="N231" s="215"/>
      <c r="O231" s="215"/>
      <c r="P231" s="215"/>
      <c r="Q231" s="215"/>
      <c r="R231" s="215"/>
      <c r="S231" s="215"/>
      <c r="T231" s="216"/>
      <c r="AT231" s="217" t="s">
        <v>177</v>
      </c>
      <c r="AU231" s="217" t="s">
        <v>179</v>
      </c>
      <c r="AV231" s="13" t="s">
        <v>90</v>
      </c>
      <c r="AW231" s="13" t="s">
        <v>36</v>
      </c>
      <c r="AX231" s="13" t="s">
        <v>88</v>
      </c>
      <c r="AY231" s="217" t="s">
        <v>164</v>
      </c>
    </row>
    <row r="232" spans="1:65" s="2" customFormat="1" ht="22.2" customHeight="1">
      <c r="A232" s="36"/>
      <c r="B232" s="37"/>
      <c r="C232" s="193" t="s">
        <v>417</v>
      </c>
      <c r="D232" s="193" t="s">
        <v>166</v>
      </c>
      <c r="E232" s="194" t="s">
        <v>1473</v>
      </c>
      <c r="F232" s="195" t="s">
        <v>1474</v>
      </c>
      <c r="G232" s="196" t="s">
        <v>175</v>
      </c>
      <c r="H232" s="197">
        <v>217.11</v>
      </c>
      <c r="I232" s="198"/>
      <c r="J232" s="199">
        <f>ROUND(I232*H232,2)</f>
        <v>0</v>
      </c>
      <c r="K232" s="195" t="s">
        <v>170</v>
      </c>
      <c r="L232" s="41"/>
      <c r="M232" s="200" t="s">
        <v>1</v>
      </c>
      <c r="N232" s="201" t="s">
        <v>45</v>
      </c>
      <c r="O232" s="73"/>
      <c r="P232" s="202">
        <f>O232*H232</f>
        <v>0</v>
      </c>
      <c r="Q232" s="202">
        <v>2.16</v>
      </c>
      <c r="R232" s="202">
        <f>Q232*H232</f>
        <v>468.95760000000007</v>
      </c>
      <c r="S232" s="202">
        <v>0</v>
      </c>
      <c r="T232" s="203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04" t="s">
        <v>171</v>
      </c>
      <c r="AT232" s="204" t="s">
        <v>166</v>
      </c>
      <c r="AU232" s="204" t="s">
        <v>179</v>
      </c>
      <c r="AY232" s="19" t="s">
        <v>164</v>
      </c>
      <c r="BE232" s="205">
        <f>IF(N232="základní",J232,0)</f>
        <v>0</v>
      </c>
      <c r="BF232" s="205">
        <f>IF(N232="snížená",J232,0)</f>
        <v>0</v>
      </c>
      <c r="BG232" s="205">
        <f>IF(N232="zákl. přenesená",J232,0)</f>
        <v>0</v>
      </c>
      <c r="BH232" s="205">
        <f>IF(N232="sníž. přenesená",J232,0)</f>
        <v>0</v>
      </c>
      <c r="BI232" s="205">
        <f>IF(N232="nulová",J232,0)</f>
        <v>0</v>
      </c>
      <c r="BJ232" s="19" t="s">
        <v>88</v>
      </c>
      <c r="BK232" s="205">
        <f>ROUND(I232*H232,2)</f>
        <v>0</v>
      </c>
      <c r="BL232" s="19" t="s">
        <v>171</v>
      </c>
      <c r="BM232" s="204" t="s">
        <v>1475</v>
      </c>
    </row>
    <row r="233" spans="1:65" s="13" customFormat="1" ht="10.199999999999999">
      <c r="B233" s="206"/>
      <c r="C233" s="207"/>
      <c r="D233" s="208" t="s">
        <v>177</v>
      </c>
      <c r="E233" s="209" t="s">
        <v>1</v>
      </c>
      <c r="F233" s="210" t="s">
        <v>1476</v>
      </c>
      <c r="G233" s="207"/>
      <c r="H233" s="211">
        <v>217.11</v>
      </c>
      <c r="I233" s="212"/>
      <c r="J233" s="207"/>
      <c r="K233" s="207"/>
      <c r="L233" s="213"/>
      <c r="M233" s="214"/>
      <c r="N233" s="215"/>
      <c r="O233" s="215"/>
      <c r="P233" s="215"/>
      <c r="Q233" s="215"/>
      <c r="R233" s="215"/>
      <c r="S233" s="215"/>
      <c r="T233" s="216"/>
      <c r="AT233" s="217" t="s">
        <v>177</v>
      </c>
      <c r="AU233" s="217" t="s">
        <v>179</v>
      </c>
      <c r="AV233" s="13" t="s">
        <v>90</v>
      </c>
      <c r="AW233" s="13" t="s">
        <v>36</v>
      </c>
      <c r="AX233" s="13" t="s">
        <v>88</v>
      </c>
      <c r="AY233" s="217" t="s">
        <v>164</v>
      </c>
    </row>
    <row r="234" spans="1:65" s="2" customFormat="1" ht="14.4" customHeight="1">
      <c r="A234" s="36"/>
      <c r="B234" s="37"/>
      <c r="C234" s="193" t="s">
        <v>432</v>
      </c>
      <c r="D234" s="193" t="s">
        <v>166</v>
      </c>
      <c r="E234" s="194" t="s">
        <v>1477</v>
      </c>
      <c r="F234" s="195" t="s">
        <v>1478</v>
      </c>
      <c r="G234" s="196" t="s">
        <v>175</v>
      </c>
      <c r="H234" s="197">
        <v>217.11</v>
      </c>
      <c r="I234" s="198"/>
      <c r="J234" s="199">
        <f>ROUND(I234*H234,2)</f>
        <v>0</v>
      </c>
      <c r="K234" s="195" t="s">
        <v>1</v>
      </c>
      <c r="L234" s="41"/>
      <c r="M234" s="200" t="s">
        <v>1</v>
      </c>
      <c r="N234" s="201" t="s">
        <v>45</v>
      </c>
      <c r="O234" s="73"/>
      <c r="P234" s="202">
        <f>O234*H234</f>
        <v>0</v>
      </c>
      <c r="Q234" s="202">
        <v>0</v>
      </c>
      <c r="R234" s="202">
        <f>Q234*H234</f>
        <v>0</v>
      </c>
      <c r="S234" s="202">
        <v>2.16</v>
      </c>
      <c r="T234" s="203">
        <f>S234*H234</f>
        <v>468.95760000000007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04" t="s">
        <v>171</v>
      </c>
      <c r="AT234" s="204" t="s">
        <v>166</v>
      </c>
      <c r="AU234" s="204" t="s">
        <v>179</v>
      </c>
      <c r="AY234" s="19" t="s">
        <v>164</v>
      </c>
      <c r="BE234" s="205">
        <f>IF(N234="základní",J234,0)</f>
        <v>0</v>
      </c>
      <c r="BF234" s="205">
        <f>IF(N234="snížená",J234,0)</f>
        <v>0</v>
      </c>
      <c r="BG234" s="205">
        <f>IF(N234="zákl. přenesená",J234,0)</f>
        <v>0</v>
      </c>
      <c r="BH234" s="205">
        <f>IF(N234="sníž. přenesená",J234,0)</f>
        <v>0</v>
      </c>
      <c r="BI234" s="205">
        <f>IF(N234="nulová",J234,0)</f>
        <v>0</v>
      </c>
      <c r="BJ234" s="19" t="s">
        <v>88</v>
      </c>
      <c r="BK234" s="205">
        <f>ROUND(I234*H234,2)</f>
        <v>0</v>
      </c>
      <c r="BL234" s="19" t="s">
        <v>171</v>
      </c>
      <c r="BM234" s="204" t="s">
        <v>1479</v>
      </c>
    </row>
    <row r="235" spans="1:65" s="12" customFormat="1" ht="22.8" customHeight="1">
      <c r="B235" s="177"/>
      <c r="C235" s="178"/>
      <c r="D235" s="179" t="s">
        <v>79</v>
      </c>
      <c r="E235" s="191" t="s">
        <v>179</v>
      </c>
      <c r="F235" s="191" t="s">
        <v>183</v>
      </c>
      <c r="G235" s="178"/>
      <c r="H235" s="178"/>
      <c r="I235" s="181"/>
      <c r="J235" s="192">
        <f>BK235</f>
        <v>0</v>
      </c>
      <c r="K235" s="178"/>
      <c r="L235" s="183"/>
      <c r="M235" s="184"/>
      <c r="N235" s="185"/>
      <c r="O235" s="185"/>
      <c r="P235" s="186">
        <f>SUM(P236:P345)</f>
        <v>0</v>
      </c>
      <c r="Q235" s="185"/>
      <c r="R235" s="186">
        <f>SUM(R236:R345)</f>
        <v>446.97780454999992</v>
      </c>
      <c r="S235" s="185"/>
      <c r="T235" s="187">
        <f>SUM(T236:T345)</f>
        <v>0</v>
      </c>
      <c r="AR235" s="188" t="s">
        <v>88</v>
      </c>
      <c r="AT235" s="189" t="s">
        <v>79</v>
      </c>
      <c r="AU235" s="189" t="s">
        <v>88</v>
      </c>
      <c r="AY235" s="188" t="s">
        <v>164</v>
      </c>
      <c r="BK235" s="190">
        <f>SUM(BK236:BK345)</f>
        <v>0</v>
      </c>
    </row>
    <row r="236" spans="1:65" s="2" customFormat="1" ht="19.8" customHeight="1">
      <c r="A236" s="36"/>
      <c r="B236" s="37"/>
      <c r="C236" s="193" t="s">
        <v>436</v>
      </c>
      <c r="D236" s="193" t="s">
        <v>166</v>
      </c>
      <c r="E236" s="194" t="s">
        <v>1480</v>
      </c>
      <c r="F236" s="195" t="s">
        <v>1481</v>
      </c>
      <c r="G236" s="196" t="s">
        <v>175</v>
      </c>
      <c r="H236" s="197">
        <v>108.19199999999999</v>
      </c>
      <c r="I236" s="198"/>
      <c r="J236" s="199">
        <f>ROUND(I236*H236,2)</f>
        <v>0</v>
      </c>
      <c r="K236" s="195" t="s">
        <v>170</v>
      </c>
      <c r="L236" s="41"/>
      <c r="M236" s="200" t="s">
        <v>1</v>
      </c>
      <c r="N236" s="201" t="s">
        <v>45</v>
      </c>
      <c r="O236" s="73"/>
      <c r="P236" s="202">
        <f>O236*H236</f>
        <v>0</v>
      </c>
      <c r="Q236" s="202">
        <v>2.5018699999999998</v>
      </c>
      <c r="R236" s="202">
        <f>Q236*H236</f>
        <v>270.68231903999998</v>
      </c>
      <c r="S236" s="202">
        <v>0</v>
      </c>
      <c r="T236" s="203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04" t="s">
        <v>171</v>
      </c>
      <c r="AT236" s="204" t="s">
        <v>166</v>
      </c>
      <c r="AU236" s="204" t="s">
        <v>90</v>
      </c>
      <c r="AY236" s="19" t="s">
        <v>164</v>
      </c>
      <c r="BE236" s="205">
        <f>IF(N236="základní",J236,0)</f>
        <v>0</v>
      </c>
      <c r="BF236" s="205">
        <f>IF(N236="snížená",J236,0)</f>
        <v>0</v>
      </c>
      <c r="BG236" s="205">
        <f>IF(N236="zákl. přenesená",J236,0)</f>
        <v>0</v>
      </c>
      <c r="BH236" s="205">
        <f>IF(N236="sníž. přenesená",J236,0)</f>
        <v>0</v>
      </c>
      <c r="BI236" s="205">
        <f>IF(N236="nulová",J236,0)</f>
        <v>0</v>
      </c>
      <c r="BJ236" s="19" t="s">
        <v>88</v>
      </c>
      <c r="BK236" s="205">
        <f>ROUND(I236*H236,2)</f>
        <v>0</v>
      </c>
      <c r="BL236" s="19" t="s">
        <v>171</v>
      </c>
      <c r="BM236" s="204" t="s">
        <v>1482</v>
      </c>
    </row>
    <row r="237" spans="1:65" s="13" customFormat="1" ht="10.199999999999999">
      <c r="B237" s="206"/>
      <c r="C237" s="207"/>
      <c r="D237" s="208" t="s">
        <v>177</v>
      </c>
      <c r="E237" s="209" t="s">
        <v>1</v>
      </c>
      <c r="F237" s="210" t="s">
        <v>1483</v>
      </c>
      <c r="G237" s="207"/>
      <c r="H237" s="211">
        <v>15.382999999999999</v>
      </c>
      <c r="I237" s="212"/>
      <c r="J237" s="207"/>
      <c r="K237" s="207"/>
      <c r="L237" s="213"/>
      <c r="M237" s="214"/>
      <c r="N237" s="215"/>
      <c r="O237" s="215"/>
      <c r="P237" s="215"/>
      <c r="Q237" s="215"/>
      <c r="R237" s="215"/>
      <c r="S237" s="215"/>
      <c r="T237" s="216"/>
      <c r="AT237" s="217" t="s">
        <v>177</v>
      </c>
      <c r="AU237" s="217" t="s">
        <v>90</v>
      </c>
      <c r="AV237" s="13" t="s">
        <v>90</v>
      </c>
      <c r="AW237" s="13" t="s">
        <v>36</v>
      </c>
      <c r="AX237" s="13" t="s">
        <v>80</v>
      </c>
      <c r="AY237" s="217" t="s">
        <v>164</v>
      </c>
    </row>
    <row r="238" spans="1:65" s="13" customFormat="1" ht="10.199999999999999">
      <c r="B238" s="206"/>
      <c r="C238" s="207"/>
      <c r="D238" s="208" t="s">
        <v>177</v>
      </c>
      <c r="E238" s="209" t="s">
        <v>1</v>
      </c>
      <c r="F238" s="210" t="s">
        <v>1484</v>
      </c>
      <c r="G238" s="207"/>
      <c r="H238" s="211">
        <v>5.6</v>
      </c>
      <c r="I238" s="212"/>
      <c r="J238" s="207"/>
      <c r="K238" s="207"/>
      <c r="L238" s="213"/>
      <c r="M238" s="214"/>
      <c r="N238" s="215"/>
      <c r="O238" s="215"/>
      <c r="P238" s="215"/>
      <c r="Q238" s="215"/>
      <c r="R238" s="215"/>
      <c r="S238" s="215"/>
      <c r="T238" s="216"/>
      <c r="AT238" s="217" t="s">
        <v>177</v>
      </c>
      <c r="AU238" s="217" t="s">
        <v>90</v>
      </c>
      <c r="AV238" s="13" t="s">
        <v>90</v>
      </c>
      <c r="AW238" s="13" t="s">
        <v>36</v>
      </c>
      <c r="AX238" s="13" t="s">
        <v>80</v>
      </c>
      <c r="AY238" s="217" t="s">
        <v>164</v>
      </c>
    </row>
    <row r="239" spans="1:65" s="13" customFormat="1" ht="10.199999999999999">
      <c r="B239" s="206"/>
      <c r="C239" s="207"/>
      <c r="D239" s="208" t="s">
        <v>177</v>
      </c>
      <c r="E239" s="209" t="s">
        <v>1</v>
      </c>
      <c r="F239" s="210" t="s">
        <v>1485</v>
      </c>
      <c r="G239" s="207"/>
      <c r="H239" s="211">
        <v>1.3779999999999999</v>
      </c>
      <c r="I239" s="212"/>
      <c r="J239" s="207"/>
      <c r="K239" s="207"/>
      <c r="L239" s="213"/>
      <c r="M239" s="214"/>
      <c r="N239" s="215"/>
      <c r="O239" s="215"/>
      <c r="P239" s="215"/>
      <c r="Q239" s="215"/>
      <c r="R239" s="215"/>
      <c r="S239" s="215"/>
      <c r="T239" s="216"/>
      <c r="AT239" s="217" t="s">
        <v>177</v>
      </c>
      <c r="AU239" s="217" t="s">
        <v>90</v>
      </c>
      <c r="AV239" s="13" t="s">
        <v>90</v>
      </c>
      <c r="AW239" s="13" t="s">
        <v>36</v>
      </c>
      <c r="AX239" s="13" t="s">
        <v>80</v>
      </c>
      <c r="AY239" s="217" t="s">
        <v>164</v>
      </c>
    </row>
    <row r="240" spans="1:65" s="13" customFormat="1" ht="30.6">
      <c r="B240" s="206"/>
      <c r="C240" s="207"/>
      <c r="D240" s="208" t="s">
        <v>177</v>
      </c>
      <c r="E240" s="209" t="s">
        <v>1</v>
      </c>
      <c r="F240" s="210" t="s">
        <v>1486</v>
      </c>
      <c r="G240" s="207"/>
      <c r="H240" s="211">
        <v>18.696000000000002</v>
      </c>
      <c r="I240" s="212"/>
      <c r="J240" s="207"/>
      <c r="K240" s="207"/>
      <c r="L240" s="213"/>
      <c r="M240" s="214"/>
      <c r="N240" s="215"/>
      <c r="O240" s="215"/>
      <c r="P240" s="215"/>
      <c r="Q240" s="215"/>
      <c r="R240" s="215"/>
      <c r="S240" s="215"/>
      <c r="T240" s="216"/>
      <c r="AT240" s="217" t="s">
        <v>177</v>
      </c>
      <c r="AU240" s="217" t="s">
        <v>90</v>
      </c>
      <c r="AV240" s="13" t="s">
        <v>90</v>
      </c>
      <c r="AW240" s="13" t="s">
        <v>36</v>
      </c>
      <c r="AX240" s="13" t="s">
        <v>80</v>
      </c>
      <c r="AY240" s="217" t="s">
        <v>164</v>
      </c>
    </row>
    <row r="241" spans="1:65" s="13" customFormat="1" ht="10.199999999999999">
      <c r="B241" s="206"/>
      <c r="C241" s="207"/>
      <c r="D241" s="208" t="s">
        <v>177</v>
      </c>
      <c r="E241" s="209" t="s">
        <v>1</v>
      </c>
      <c r="F241" s="210" t="s">
        <v>1487</v>
      </c>
      <c r="G241" s="207"/>
      <c r="H241" s="211">
        <v>-8.5109999999999992</v>
      </c>
      <c r="I241" s="212"/>
      <c r="J241" s="207"/>
      <c r="K241" s="207"/>
      <c r="L241" s="213"/>
      <c r="M241" s="214"/>
      <c r="N241" s="215"/>
      <c r="O241" s="215"/>
      <c r="P241" s="215"/>
      <c r="Q241" s="215"/>
      <c r="R241" s="215"/>
      <c r="S241" s="215"/>
      <c r="T241" s="216"/>
      <c r="AT241" s="217" t="s">
        <v>177</v>
      </c>
      <c r="AU241" s="217" t="s">
        <v>90</v>
      </c>
      <c r="AV241" s="13" t="s">
        <v>90</v>
      </c>
      <c r="AW241" s="13" t="s">
        <v>36</v>
      </c>
      <c r="AX241" s="13" t="s">
        <v>80</v>
      </c>
      <c r="AY241" s="217" t="s">
        <v>164</v>
      </c>
    </row>
    <row r="242" spans="1:65" s="13" customFormat="1" ht="20.399999999999999">
      <c r="B242" s="206"/>
      <c r="C242" s="207"/>
      <c r="D242" s="208" t="s">
        <v>177</v>
      </c>
      <c r="E242" s="209" t="s">
        <v>1</v>
      </c>
      <c r="F242" s="210" t="s">
        <v>1488</v>
      </c>
      <c r="G242" s="207"/>
      <c r="H242" s="211">
        <v>11.076000000000001</v>
      </c>
      <c r="I242" s="212"/>
      <c r="J242" s="207"/>
      <c r="K242" s="207"/>
      <c r="L242" s="213"/>
      <c r="M242" s="214"/>
      <c r="N242" s="215"/>
      <c r="O242" s="215"/>
      <c r="P242" s="215"/>
      <c r="Q242" s="215"/>
      <c r="R242" s="215"/>
      <c r="S242" s="215"/>
      <c r="T242" s="216"/>
      <c r="AT242" s="217" t="s">
        <v>177</v>
      </c>
      <c r="AU242" s="217" t="s">
        <v>90</v>
      </c>
      <c r="AV242" s="13" t="s">
        <v>90</v>
      </c>
      <c r="AW242" s="13" t="s">
        <v>36</v>
      </c>
      <c r="AX242" s="13" t="s">
        <v>80</v>
      </c>
      <c r="AY242" s="217" t="s">
        <v>164</v>
      </c>
    </row>
    <row r="243" spans="1:65" s="13" customFormat="1" ht="10.199999999999999">
      <c r="B243" s="206"/>
      <c r="C243" s="207"/>
      <c r="D243" s="208" t="s">
        <v>177</v>
      </c>
      <c r="E243" s="209" t="s">
        <v>1</v>
      </c>
      <c r="F243" s="210" t="s">
        <v>1489</v>
      </c>
      <c r="G243" s="207"/>
      <c r="H243" s="211">
        <v>2.1230000000000002</v>
      </c>
      <c r="I243" s="212"/>
      <c r="J243" s="207"/>
      <c r="K243" s="207"/>
      <c r="L243" s="213"/>
      <c r="M243" s="214"/>
      <c r="N243" s="215"/>
      <c r="O243" s="215"/>
      <c r="P243" s="215"/>
      <c r="Q243" s="215"/>
      <c r="R243" s="215"/>
      <c r="S243" s="215"/>
      <c r="T243" s="216"/>
      <c r="AT243" s="217" t="s">
        <v>177</v>
      </c>
      <c r="AU243" s="217" t="s">
        <v>90</v>
      </c>
      <c r="AV243" s="13" t="s">
        <v>90</v>
      </c>
      <c r="AW243" s="13" t="s">
        <v>36</v>
      </c>
      <c r="AX243" s="13" t="s">
        <v>80</v>
      </c>
      <c r="AY243" s="217" t="s">
        <v>164</v>
      </c>
    </row>
    <row r="244" spans="1:65" s="13" customFormat="1" ht="30.6">
      <c r="B244" s="206"/>
      <c r="C244" s="207"/>
      <c r="D244" s="208" t="s">
        <v>177</v>
      </c>
      <c r="E244" s="209" t="s">
        <v>1</v>
      </c>
      <c r="F244" s="210" t="s">
        <v>1490</v>
      </c>
      <c r="G244" s="207"/>
      <c r="H244" s="211">
        <v>62.447000000000003</v>
      </c>
      <c r="I244" s="212"/>
      <c r="J244" s="207"/>
      <c r="K244" s="207"/>
      <c r="L244" s="213"/>
      <c r="M244" s="214"/>
      <c r="N244" s="215"/>
      <c r="O244" s="215"/>
      <c r="P244" s="215"/>
      <c r="Q244" s="215"/>
      <c r="R244" s="215"/>
      <c r="S244" s="215"/>
      <c r="T244" s="216"/>
      <c r="AT244" s="217" t="s">
        <v>177</v>
      </c>
      <c r="AU244" s="217" t="s">
        <v>90</v>
      </c>
      <c r="AV244" s="13" t="s">
        <v>90</v>
      </c>
      <c r="AW244" s="13" t="s">
        <v>36</v>
      </c>
      <c r="AX244" s="13" t="s">
        <v>80</v>
      </c>
      <c r="AY244" s="217" t="s">
        <v>164</v>
      </c>
    </row>
    <row r="245" spans="1:65" s="14" customFormat="1" ht="10.199999999999999">
      <c r="B245" s="232"/>
      <c r="C245" s="233"/>
      <c r="D245" s="208" t="s">
        <v>177</v>
      </c>
      <c r="E245" s="234" t="s">
        <v>1</v>
      </c>
      <c r="F245" s="235" t="s">
        <v>206</v>
      </c>
      <c r="G245" s="233"/>
      <c r="H245" s="236">
        <v>108.19200000000001</v>
      </c>
      <c r="I245" s="237"/>
      <c r="J245" s="233"/>
      <c r="K245" s="233"/>
      <c r="L245" s="238"/>
      <c r="M245" s="239"/>
      <c r="N245" s="240"/>
      <c r="O245" s="240"/>
      <c r="P245" s="240"/>
      <c r="Q245" s="240"/>
      <c r="R245" s="240"/>
      <c r="S245" s="240"/>
      <c r="T245" s="241"/>
      <c r="AT245" s="242" t="s">
        <v>177</v>
      </c>
      <c r="AU245" s="242" t="s">
        <v>90</v>
      </c>
      <c r="AV245" s="14" t="s">
        <v>171</v>
      </c>
      <c r="AW245" s="14" t="s">
        <v>36</v>
      </c>
      <c r="AX245" s="14" t="s">
        <v>88</v>
      </c>
      <c r="AY245" s="242" t="s">
        <v>164</v>
      </c>
    </row>
    <row r="246" spans="1:65" s="2" customFormat="1" ht="19.8" customHeight="1">
      <c r="A246" s="36"/>
      <c r="B246" s="37"/>
      <c r="C246" s="193" t="s">
        <v>442</v>
      </c>
      <c r="D246" s="193" t="s">
        <v>166</v>
      </c>
      <c r="E246" s="194" t="s">
        <v>1491</v>
      </c>
      <c r="F246" s="195" t="s">
        <v>1492</v>
      </c>
      <c r="G246" s="196" t="s">
        <v>175</v>
      </c>
      <c r="H246" s="197">
        <v>108.19199999999999</v>
      </c>
      <c r="I246" s="198"/>
      <c r="J246" s="199">
        <f>ROUND(I246*H246,2)</f>
        <v>0</v>
      </c>
      <c r="K246" s="195" t="s">
        <v>1</v>
      </c>
      <c r="L246" s="41"/>
      <c r="M246" s="200" t="s">
        <v>1</v>
      </c>
      <c r="N246" s="201" t="s">
        <v>45</v>
      </c>
      <c r="O246" s="73"/>
      <c r="P246" s="202">
        <f>O246*H246</f>
        <v>0</v>
      </c>
      <c r="Q246" s="202">
        <v>2E-3</v>
      </c>
      <c r="R246" s="202">
        <f>Q246*H246</f>
        <v>0.21638399999999999</v>
      </c>
      <c r="S246" s="202">
        <v>0</v>
      </c>
      <c r="T246" s="203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04" t="s">
        <v>171</v>
      </c>
      <c r="AT246" s="204" t="s">
        <v>166</v>
      </c>
      <c r="AU246" s="204" t="s">
        <v>90</v>
      </c>
      <c r="AY246" s="19" t="s">
        <v>164</v>
      </c>
      <c r="BE246" s="205">
        <f>IF(N246="základní",J246,0)</f>
        <v>0</v>
      </c>
      <c r="BF246" s="205">
        <f>IF(N246="snížená",J246,0)</f>
        <v>0</v>
      </c>
      <c r="BG246" s="205">
        <f>IF(N246="zákl. přenesená",J246,0)</f>
        <v>0</v>
      </c>
      <c r="BH246" s="205">
        <f>IF(N246="sníž. přenesená",J246,0)</f>
        <v>0</v>
      </c>
      <c r="BI246" s="205">
        <f>IF(N246="nulová",J246,0)</f>
        <v>0</v>
      </c>
      <c r="BJ246" s="19" t="s">
        <v>88</v>
      </c>
      <c r="BK246" s="205">
        <f>ROUND(I246*H246,2)</f>
        <v>0</v>
      </c>
      <c r="BL246" s="19" t="s">
        <v>171</v>
      </c>
      <c r="BM246" s="204" t="s">
        <v>1493</v>
      </c>
    </row>
    <row r="247" spans="1:65" s="2" customFormat="1" ht="22.2" customHeight="1">
      <c r="A247" s="36"/>
      <c r="B247" s="37"/>
      <c r="C247" s="193" t="s">
        <v>447</v>
      </c>
      <c r="D247" s="193" t="s">
        <v>166</v>
      </c>
      <c r="E247" s="194" t="s">
        <v>1494</v>
      </c>
      <c r="F247" s="195" t="s">
        <v>1495</v>
      </c>
      <c r="G247" s="196" t="s">
        <v>169</v>
      </c>
      <c r="H247" s="197">
        <v>426.03100000000001</v>
      </c>
      <c r="I247" s="198"/>
      <c r="J247" s="199">
        <f>ROUND(I247*H247,2)</f>
        <v>0</v>
      </c>
      <c r="K247" s="195" t="s">
        <v>170</v>
      </c>
      <c r="L247" s="41"/>
      <c r="M247" s="200" t="s">
        <v>1</v>
      </c>
      <c r="N247" s="201" t="s">
        <v>45</v>
      </c>
      <c r="O247" s="73"/>
      <c r="P247" s="202">
        <f>O247*H247</f>
        <v>0</v>
      </c>
      <c r="Q247" s="202">
        <v>2.7499999999999998E-3</v>
      </c>
      <c r="R247" s="202">
        <f>Q247*H247</f>
        <v>1.1715852499999999</v>
      </c>
      <c r="S247" s="202">
        <v>0</v>
      </c>
      <c r="T247" s="203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04" t="s">
        <v>171</v>
      </c>
      <c r="AT247" s="204" t="s">
        <v>166</v>
      </c>
      <c r="AU247" s="204" t="s">
        <v>90</v>
      </c>
      <c r="AY247" s="19" t="s">
        <v>164</v>
      </c>
      <c r="BE247" s="205">
        <f>IF(N247="základní",J247,0)</f>
        <v>0</v>
      </c>
      <c r="BF247" s="205">
        <f>IF(N247="snížená",J247,0)</f>
        <v>0</v>
      </c>
      <c r="BG247" s="205">
        <f>IF(N247="zákl. přenesená",J247,0)</f>
        <v>0</v>
      </c>
      <c r="BH247" s="205">
        <f>IF(N247="sníž. přenesená",J247,0)</f>
        <v>0</v>
      </c>
      <c r="BI247" s="205">
        <f>IF(N247="nulová",J247,0)</f>
        <v>0</v>
      </c>
      <c r="BJ247" s="19" t="s">
        <v>88</v>
      </c>
      <c r="BK247" s="205">
        <f>ROUND(I247*H247,2)</f>
        <v>0</v>
      </c>
      <c r="BL247" s="19" t="s">
        <v>171</v>
      </c>
      <c r="BM247" s="204" t="s">
        <v>1496</v>
      </c>
    </row>
    <row r="248" spans="1:65" s="13" customFormat="1" ht="10.199999999999999">
      <c r="B248" s="206"/>
      <c r="C248" s="207"/>
      <c r="D248" s="208" t="s">
        <v>177</v>
      </c>
      <c r="E248" s="209" t="s">
        <v>1</v>
      </c>
      <c r="F248" s="210" t="s">
        <v>1497</v>
      </c>
      <c r="G248" s="207"/>
      <c r="H248" s="211">
        <v>111.069</v>
      </c>
      <c r="I248" s="212"/>
      <c r="J248" s="207"/>
      <c r="K248" s="207"/>
      <c r="L248" s="213"/>
      <c r="M248" s="214"/>
      <c r="N248" s="215"/>
      <c r="O248" s="215"/>
      <c r="P248" s="215"/>
      <c r="Q248" s="215"/>
      <c r="R248" s="215"/>
      <c r="S248" s="215"/>
      <c r="T248" s="216"/>
      <c r="AT248" s="217" t="s">
        <v>177</v>
      </c>
      <c r="AU248" s="217" t="s">
        <v>90</v>
      </c>
      <c r="AV248" s="13" t="s">
        <v>90</v>
      </c>
      <c r="AW248" s="13" t="s">
        <v>36</v>
      </c>
      <c r="AX248" s="13" t="s">
        <v>80</v>
      </c>
      <c r="AY248" s="217" t="s">
        <v>164</v>
      </c>
    </row>
    <row r="249" spans="1:65" s="13" customFormat="1" ht="10.199999999999999">
      <c r="B249" s="206"/>
      <c r="C249" s="207"/>
      <c r="D249" s="208" t="s">
        <v>177</v>
      </c>
      <c r="E249" s="209" t="s">
        <v>1</v>
      </c>
      <c r="F249" s="210" t="s">
        <v>1498</v>
      </c>
      <c r="G249" s="207"/>
      <c r="H249" s="211">
        <v>59.421999999999997</v>
      </c>
      <c r="I249" s="212"/>
      <c r="J249" s="207"/>
      <c r="K249" s="207"/>
      <c r="L249" s="213"/>
      <c r="M249" s="214"/>
      <c r="N249" s="215"/>
      <c r="O249" s="215"/>
      <c r="P249" s="215"/>
      <c r="Q249" s="215"/>
      <c r="R249" s="215"/>
      <c r="S249" s="215"/>
      <c r="T249" s="216"/>
      <c r="AT249" s="217" t="s">
        <v>177</v>
      </c>
      <c r="AU249" s="217" t="s">
        <v>90</v>
      </c>
      <c r="AV249" s="13" t="s">
        <v>90</v>
      </c>
      <c r="AW249" s="13" t="s">
        <v>36</v>
      </c>
      <c r="AX249" s="13" t="s">
        <v>80</v>
      </c>
      <c r="AY249" s="217" t="s">
        <v>164</v>
      </c>
    </row>
    <row r="250" spans="1:65" s="13" customFormat="1" ht="10.199999999999999">
      <c r="B250" s="206"/>
      <c r="C250" s="207"/>
      <c r="D250" s="208" t="s">
        <v>177</v>
      </c>
      <c r="E250" s="209" t="s">
        <v>1</v>
      </c>
      <c r="F250" s="210" t="s">
        <v>799</v>
      </c>
      <c r="G250" s="207"/>
      <c r="H250" s="211">
        <v>13.776</v>
      </c>
      <c r="I250" s="212"/>
      <c r="J250" s="207"/>
      <c r="K250" s="207"/>
      <c r="L250" s="213"/>
      <c r="M250" s="214"/>
      <c r="N250" s="215"/>
      <c r="O250" s="215"/>
      <c r="P250" s="215"/>
      <c r="Q250" s="215"/>
      <c r="R250" s="215"/>
      <c r="S250" s="215"/>
      <c r="T250" s="216"/>
      <c r="AT250" s="217" t="s">
        <v>177</v>
      </c>
      <c r="AU250" s="217" t="s">
        <v>90</v>
      </c>
      <c r="AV250" s="13" t="s">
        <v>90</v>
      </c>
      <c r="AW250" s="13" t="s">
        <v>36</v>
      </c>
      <c r="AX250" s="13" t="s">
        <v>80</v>
      </c>
      <c r="AY250" s="217" t="s">
        <v>164</v>
      </c>
    </row>
    <row r="251" spans="1:65" s="13" customFormat="1" ht="20.399999999999999">
      <c r="B251" s="206"/>
      <c r="C251" s="207"/>
      <c r="D251" s="208" t="s">
        <v>177</v>
      </c>
      <c r="E251" s="209" t="s">
        <v>1</v>
      </c>
      <c r="F251" s="210" t="s">
        <v>800</v>
      </c>
      <c r="G251" s="207"/>
      <c r="H251" s="211">
        <v>127.32</v>
      </c>
      <c r="I251" s="212"/>
      <c r="J251" s="207"/>
      <c r="K251" s="207"/>
      <c r="L251" s="213"/>
      <c r="M251" s="214"/>
      <c r="N251" s="215"/>
      <c r="O251" s="215"/>
      <c r="P251" s="215"/>
      <c r="Q251" s="215"/>
      <c r="R251" s="215"/>
      <c r="S251" s="215"/>
      <c r="T251" s="216"/>
      <c r="AT251" s="217" t="s">
        <v>177</v>
      </c>
      <c r="AU251" s="217" t="s">
        <v>90</v>
      </c>
      <c r="AV251" s="13" t="s">
        <v>90</v>
      </c>
      <c r="AW251" s="13" t="s">
        <v>36</v>
      </c>
      <c r="AX251" s="13" t="s">
        <v>80</v>
      </c>
      <c r="AY251" s="217" t="s">
        <v>164</v>
      </c>
    </row>
    <row r="252" spans="1:65" s="13" customFormat="1" ht="30.6">
      <c r="B252" s="206"/>
      <c r="C252" s="207"/>
      <c r="D252" s="208" t="s">
        <v>177</v>
      </c>
      <c r="E252" s="209" t="s">
        <v>1</v>
      </c>
      <c r="F252" s="210" t="s">
        <v>1499</v>
      </c>
      <c r="G252" s="207"/>
      <c r="H252" s="211">
        <v>-49.332000000000001</v>
      </c>
      <c r="I252" s="212"/>
      <c r="J252" s="207"/>
      <c r="K252" s="207"/>
      <c r="L252" s="213"/>
      <c r="M252" s="214"/>
      <c r="N252" s="215"/>
      <c r="O252" s="215"/>
      <c r="P252" s="215"/>
      <c r="Q252" s="215"/>
      <c r="R252" s="215"/>
      <c r="S252" s="215"/>
      <c r="T252" s="216"/>
      <c r="AT252" s="217" t="s">
        <v>177</v>
      </c>
      <c r="AU252" s="217" t="s">
        <v>90</v>
      </c>
      <c r="AV252" s="13" t="s">
        <v>90</v>
      </c>
      <c r="AW252" s="13" t="s">
        <v>36</v>
      </c>
      <c r="AX252" s="13" t="s">
        <v>80</v>
      </c>
      <c r="AY252" s="217" t="s">
        <v>164</v>
      </c>
    </row>
    <row r="253" spans="1:65" s="13" customFormat="1" ht="20.399999999999999">
      <c r="B253" s="206"/>
      <c r="C253" s="207"/>
      <c r="D253" s="208" t="s">
        <v>177</v>
      </c>
      <c r="E253" s="209" t="s">
        <v>1</v>
      </c>
      <c r="F253" s="210" t="s">
        <v>1500</v>
      </c>
      <c r="G253" s="207"/>
      <c r="H253" s="211">
        <v>148.41200000000001</v>
      </c>
      <c r="I253" s="212"/>
      <c r="J253" s="207"/>
      <c r="K253" s="207"/>
      <c r="L253" s="213"/>
      <c r="M253" s="214"/>
      <c r="N253" s="215"/>
      <c r="O253" s="215"/>
      <c r="P253" s="215"/>
      <c r="Q253" s="215"/>
      <c r="R253" s="215"/>
      <c r="S253" s="215"/>
      <c r="T253" s="216"/>
      <c r="AT253" s="217" t="s">
        <v>177</v>
      </c>
      <c r="AU253" s="217" t="s">
        <v>90</v>
      </c>
      <c r="AV253" s="13" t="s">
        <v>90</v>
      </c>
      <c r="AW253" s="13" t="s">
        <v>36</v>
      </c>
      <c r="AX253" s="13" t="s">
        <v>80</v>
      </c>
      <c r="AY253" s="217" t="s">
        <v>164</v>
      </c>
    </row>
    <row r="254" spans="1:65" s="13" customFormat="1" ht="10.199999999999999">
      <c r="B254" s="206"/>
      <c r="C254" s="207"/>
      <c r="D254" s="208" t="s">
        <v>177</v>
      </c>
      <c r="E254" s="209" t="s">
        <v>1</v>
      </c>
      <c r="F254" s="210" t="s">
        <v>803</v>
      </c>
      <c r="G254" s="207"/>
      <c r="H254" s="211">
        <v>15.364000000000001</v>
      </c>
      <c r="I254" s="212"/>
      <c r="J254" s="207"/>
      <c r="K254" s="207"/>
      <c r="L254" s="213"/>
      <c r="M254" s="214"/>
      <c r="N254" s="215"/>
      <c r="O254" s="215"/>
      <c r="P254" s="215"/>
      <c r="Q254" s="215"/>
      <c r="R254" s="215"/>
      <c r="S254" s="215"/>
      <c r="T254" s="216"/>
      <c r="AT254" s="217" t="s">
        <v>177</v>
      </c>
      <c r="AU254" s="217" t="s">
        <v>90</v>
      </c>
      <c r="AV254" s="13" t="s">
        <v>90</v>
      </c>
      <c r="AW254" s="13" t="s">
        <v>36</v>
      </c>
      <c r="AX254" s="13" t="s">
        <v>80</v>
      </c>
      <c r="AY254" s="217" t="s">
        <v>164</v>
      </c>
    </row>
    <row r="255" spans="1:65" s="14" customFormat="1" ht="10.199999999999999">
      <c r="B255" s="232"/>
      <c r="C255" s="233"/>
      <c r="D255" s="208" t="s">
        <v>177</v>
      </c>
      <c r="E255" s="234" t="s">
        <v>1</v>
      </c>
      <c r="F255" s="235" t="s">
        <v>206</v>
      </c>
      <c r="G255" s="233"/>
      <c r="H255" s="236">
        <v>426.03100000000001</v>
      </c>
      <c r="I255" s="237"/>
      <c r="J255" s="233"/>
      <c r="K255" s="233"/>
      <c r="L255" s="238"/>
      <c r="M255" s="239"/>
      <c r="N255" s="240"/>
      <c r="O255" s="240"/>
      <c r="P255" s="240"/>
      <c r="Q255" s="240"/>
      <c r="R255" s="240"/>
      <c r="S255" s="240"/>
      <c r="T255" s="241"/>
      <c r="AT255" s="242" t="s">
        <v>177</v>
      </c>
      <c r="AU255" s="242" t="s">
        <v>90</v>
      </c>
      <c r="AV255" s="14" t="s">
        <v>171</v>
      </c>
      <c r="AW255" s="14" t="s">
        <v>36</v>
      </c>
      <c r="AX255" s="14" t="s">
        <v>88</v>
      </c>
      <c r="AY255" s="242" t="s">
        <v>164</v>
      </c>
    </row>
    <row r="256" spans="1:65" s="2" customFormat="1" ht="22.2" customHeight="1">
      <c r="A256" s="36"/>
      <c r="B256" s="37"/>
      <c r="C256" s="193" t="s">
        <v>451</v>
      </c>
      <c r="D256" s="193" t="s">
        <v>166</v>
      </c>
      <c r="E256" s="194" t="s">
        <v>1501</v>
      </c>
      <c r="F256" s="195" t="s">
        <v>1502</v>
      </c>
      <c r="G256" s="196" t="s">
        <v>169</v>
      </c>
      <c r="H256" s="197">
        <v>426.03100000000001</v>
      </c>
      <c r="I256" s="198"/>
      <c r="J256" s="199">
        <f>ROUND(I256*H256,2)</f>
        <v>0</v>
      </c>
      <c r="K256" s="195" t="s">
        <v>170</v>
      </c>
      <c r="L256" s="41"/>
      <c r="M256" s="200" t="s">
        <v>1</v>
      </c>
      <c r="N256" s="201" t="s">
        <v>45</v>
      </c>
      <c r="O256" s="73"/>
      <c r="P256" s="202">
        <f>O256*H256</f>
        <v>0</v>
      </c>
      <c r="Q256" s="202">
        <v>0</v>
      </c>
      <c r="R256" s="202">
        <f>Q256*H256</f>
        <v>0</v>
      </c>
      <c r="S256" s="202">
        <v>0</v>
      </c>
      <c r="T256" s="203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204" t="s">
        <v>171</v>
      </c>
      <c r="AT256" s="204" t="s">
        <v>166</v>
      </c>
      <c r="AU256" s="204" t="s">
        <v>90</v>
      </c>
      <c r="AY256" s="19" t="s">
        <v>164</v>
      </c>
      <c r="BE256" s="205">
        <f>IF(N256="základní",J256,0)</f>
        <v>0</v>
      </c>
      <c r="BF256" s="205">
        <f>IF(N256="snížená",J256,0)</f>
        <v>0</v>
      </c>
      <c r="BG256" s="205">
        <f>IF(N256="zákl. přenesená",J256,0)</f>
        <v>0</v>
      </c>
      <c r="BH256" s="205">
        <f>IF(N256="sníž. přenesená",J256,0)</f>
        <v>0</v>
      </c>
      <c r="BI256" s="205">
        <f>IF(N256="nulová",J256,0)</f>
        <v>0</v>
      </c>
      <c r="BJ256" s="19" t="s">
        <v>88</v>
      </c>
      <c r="BK256" s="205">
        <f>ROUND(I256*H256,2)</f>
        <v>0</v>
      </c>
      <c r="BL256" s="19" t="s">
        <v>171</v>
      </c>
      <c r="BM256" s="204" t="s">
        <v>1503</v>
      </c>
    </row>
    <row r="257" spans="1:65" s="2" customFormat="1" ht="22.2" customHeight="1">
      <c r="A257" s="36"/>
      <c r="B257" s="37"/>
      <c r="C257" s="193" t="s">
        <v>476</v>
      </c>
      <c r="D257" s="193" t="s">
        <v>166</v>
      </c>
      <c r="E257" s="194" t="s">
        <v>1504</v>
      </c>
      <c r="F257" s="195" t="s">
        <v>1505</v>
      </c>
      <c r="G257" s="196" t="s">
        <v>169</v>
      </c>
      <c r="H257" s="197">
        <v>72.447000000000003</v>
      </c>
      <c r="I257" s="198"/>
      <c r="J257" s="199">
        <f>ROUND(I257*H257,2)</f>
        <v>0</v>
      </c>
      <c r="K257" s="195" t="s">
        <v>170</v>
      </c>
      <c r="L257" s="41"/>
      <c r="M257" s="200" t="s">
        <v>1</v>
      </c>
      <c r="N257" s="201" t="s">
        <v>45</v>
      </c>
      <c r="O257" s="73"/>
      <c r="P257" s="202">
        <f>O257*H257</f>
        <v>0</v>
      </c>
      <c r="Q257" s="202">
        <v>3.46E-3</v>
      </c>
      <c r="R257" s="202">
        <f>Q257*H257</f>
        <v>0.25066662000000001</v>
      </c>
      <c r="S257" s="202">
        <v>0</v>
      </c>
      <c r="T257" s="203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204" t="s">
        <v>171</v>
      </c>
      <c r="AT257" s="204" t="s">
        <v>166</v>
      </c>
      <c r="AU257" s="204" t="s">
        <v>90</v>
      </c>
      <c r="AY257" s="19" t="s">
        <v>164</v>
      </c>
      <c r="BE257" s="205">
        <f>IF(N257="základní",J257,0)</f>
        <v>0</v>
      </c>
      <c r="BF257" s="205">
        <f>IF(N257="snížená",J257,0)</f>
        <v>0</v>
      </c>
      <c r="BG257" s="205">
        <f>IF(N257="zákl. přenesená",J257,0)</f>
        <v>0</v>
      </c>
      <c r="BH257" s="205">
        <f>IF(N257="sníž. přenesená",J257,0)</f>
        <v>0</v>
      </c>
      <c r="BI257" s="205">
        <f>IF(N257="nulová",J257,0)</f>
        <v>0</v>
      </c>
      <c r="BJ257" s="19" t="s">
        <v>88</v>
      </c>
      <c r="BK257" s="205">
        <f>ROUND(I257*H257,2)</f>
        <v>0</v>
      </c>
      <c r="BL257" s="19" t="s">
        <v>171</v>
      </c>
      <c r="BM257" s="204" t="s">
        <v>1506</v>
      </c>
    </row>
    <row r="258" spans="1:65" s="13" customFormat="1" ht="30.6">
      <c r="B258" s="206"/>
      <c r="C258" s="207"/>
      <c r="D258" s="208" t="s">
        <v>177</v>
      </c>
      <c r="E258" s="209" t="s">
        <v>1</v>
      </c>
      <c r="F258" s="210" t="s">
        <v>1490</v>
      </c>
      <c r="G258" s="207"/>
      <c r="H258" s="211">
        <v>62.447000000000003</v>
      </c>
      <c r="I258" s="212"/>
      <c r="J258" s="207"/>
      <c r="K258" s="207"/>
      <c r="L258" s="213"/>
      <c r="M258" s="214"/>
      <c r="N258" s="215"/>
      <c r="O258" s="215"/>
      <c r="P258" s="215"/>
      <c r="Q258" s="215"/>
      <c r="R258" s="215"/>
      <c r="S258" s="215"/>
      <c r="T258" s="216"/>
      <c r="AT258" s="217" t="s">
        <v>177</v>
      </c>
      <c r="AU258" s="217" t="s">
        <v>90</v>
      </c>
      <c r="AV258" s="13" t="s">
        <v>90</v>
      </c>
      <c r="AW258" s="13" t="s">
        <v>36</v>
      </c>
      <c r="AX258" s="13" t="s">
        <v>80</v>
      </c>
      <c r="AY258" s="217" t="s">
        <v>164</v>
      </c>
    </row>
    <row r="259" spans="1:65" s="13" customFormat="1" ht="10.199999999999999">
      <c r="B259" s="206"/>
      <c r="C259" s="207"/>
      <c r="D259" s="208" t="s">
        <v>177</v>
      </c>
      <c r="E259" s="209" t="s">
        <v>1</v>
      </c>
      <c r="F259" s="210" t="s">
        <v>1507</v>
      </c>
      <c r="G259" s="207"/>
      <c r="H259" s="211">
        <v>10</v>
      </c>
      <c r="I259" s="212"/>
      <c r="J259" s="207"/>
      <c r="K259" s="207"/>
      <c r="L259" s="213"/>
      <c r="M259" s="214"/>
      <c r="N259" s="215"/>
      <c r="O259" s="215"/>
      <c r="P259" s="215"/>
      <c r="Q259" s="215"/>
      <c r="R259" s="215"/>
      <c r="S259" s="215"/>
      <c r="T259" s="216"/>
      <c r="AT259" s="217" t="s">
        <v>177</v>
      </c>
      <c r="AU259" s="217" t="s">
        <v>90</v>
      </c>
      <c r="AV259" s="13" t="s">
        <v>90</v>
      </c>
      <c r="AW259" s="13" t="s">
        <v>36</v>
      </c>
      <c r="AX259" s="13" t="s">
        <v>80</v>
      </c>
      <c r="AY259" s="217" t="s">
        <v>164</v>
      </c>
    </row>
    <row r="260" spans="1:65" s="14" customFormat="1" ht="10.199999999999999">
      <c r="B260" s="232"/>
      <c r="C260" s="233"/>
      <c r="D260" s="208" t="s">
        <v>177</v>
      </c>
      <c r="E260" s="234" t="s">
        <v>1</v>
      </c>
      <c r="F260" s="235" t="s">
        <v>206</v>
      </c>
      <c r="G260" s="233"/>
      <c r="H260" s="236">
        <v>72.447000000000003</v>
      </c>
      <c r="I260" s="237"/>
      <c r="J260" s="233"/>
      <c r="K260" s="233"/>
      <c r="L260" s="238"/>
      <c r="M260" s="239"/>
      <c r="N260" s="240"/>
      <c r="O260" s="240"/>
      <c r="P260" s="240"/>
      <c r="Q260" s="240"/>
      <c r="R260" s="240"/>
      <c r="S260" s="240"/>
      <c r="T260" s="241"/>
      <c r="AT260" s="242" t="s">
        <v>177</v>
      </c>
      <c r="AU260" s="242" t="s">
        <v>90</v>
      </c>
      <c r="AV260" s="14" t="s">
        <v>171</v>
      </c>
      <c r="AW260" s="14" t="s">
        <v>36</v>
      </c>
      <c r="AX260" s="14" t="s">
        <v>88</v>
      </c>
      <c r="AY260" s="242" t="s">
        <v>164</v>
      </c>
    </row>
    <row r="261" spans="1:65" s="2" customFormat="1" ht="22.2" customHeight="1">
      <c r="A261" s="36"/>
      <c r="B261" s="37"/>
      <c r="C261" s="193" t="s">
        <v>490</v>
      </c>
      <c r="D261" s="193" t="s">
        <v>166</v>
      </c>
      <c r="E261" s="194" t="s">
        <v>1508</v>
      </c>
      <c r="F261" s="195" t="s">
        <v>1509</v>
      </c>
      <c r="G261" s="196" t="s">
        <v>169</v>
      </c>
      <c r="H261" s="197">
        <v>72.447000000000003</v>
      </c>
      <c r="I261" s="198"/>
      <c r="J261" s="199">
        <f>ROUND(I261*H261,2)</f>
        <v>0</v>
      </c>
      <c r="K261" s="195" t="s">
        <v>170</v>
      </c>
      <c r="L261" s="41"/>
      <c r="M261" s="200" t="s">
        <v>1</v>
      </c>
      <c r="N261" s="201" t="s">
        <v>45</v>
      </c>
      <c r="O261" s="73"/>
      <c r="P261" s="202">
        <f>O261*H261</f>
        <v>0</v>
      </c>
      <c r="Q261" s="202">
        <v>0</v>
      </c>
      <c r="R261" s="202">
        <f>Q261*H261</f>
        <v>0</v>
      </c>
      <c r="S261" s="202">
        <v>0</v>
      </c>
      <c r="T261" s="203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204" t="s">
        <v>171</v>
      </c>
      <c r="AT261" s="204" t="s">
        <v>166</v>
      </c>
      <c r="AU261" s="204" t="s">
        <v>90</v>
      </c>
      <c r="AY261" s="19" t="s">
        <v>164</v>
      </c>
      <c r="BE261" s="205">
        <f>IF(N261="základní",J261,0)</f>
        <v>0</v>
      </c>
      <c r="BF261" s="205">
        <f>IF(N261="snížená",J261,0)</f>
        <v>0</v>
      </c>
      <c r="BG261" s="205">
        <f>IF(N261="zákl. přenesená",J261,0)</f>
        <v>0</v>
      </c>
      <c r="BH261" s="205">
        <f>IF(N261="sníž. přenesená",J261,0)</f>
        <v>0</v>
      </c>
      <c r="BI261" s="205">
        <f>IF(N261="nulová",J261,0)</f>
        <v>0</v>
      </c>
      <c r="BJ261" s="19" t="s">
        <v>88</v>
      </c>
      <c r="BK261" s="205">
        <f>ROUND(I261*H261,2)</f>
        <v>0</v>
      </c>
      <c r="BL261" s="19" t="s">
        <v>171</v>
      </c>
      <c r="BM261" s="204" t="s">
        <v>1510</v>
      </c>
    </row>
    <row r="262" spans="1:65" s="2" customFormat="1" ht="34.799999999999997" customHeight="1">
      <c r="A262" s="36"/>
      <c r="B262" s="37"/>
      <c r="C262" s="193" t="s">
        <v>494</v>
      </c>
      <c r="D262" s="193" t="s">
        <v>166</v>
      </c>
      <c r="E262" s="194" t="s">
        <v>1511</v>
      </c>
      <c r="F262" s="195" t="s">
        <v>1512</v>
      </c>
      <c r="G262" s="196" t="s">
        <v>335</v>
      </c>
      <c r="H262" s="197">
        <v>23.234999999999999</v>
      </c>
      <c r="I262" s="198"/>
      <c r="J262" s="199">
        <f>ROUND(I262*H262,2)</f>
        <v>0</v>
      </c>
      <c r="K262" s="195" t="s">
        <v>1</v>
      </c>
      <c r="L262" s="41"/>
      <c r="M262" s="200" t="s">
        <v>1</v>
      </c>
      <c r="N262" s="201" t="s">
        <v>45</v>
      </c>
      <c r="O262" s="73"/>
      <c r="P262" s="202">
        <f>O262*H262</f>
        <v>0</v>
      </c>
      <c r="Q262" s="202">
        <v>3.46E-3</v>
      </c>
      <c r="R262" s="202">
        <f>Q262*H262</f>
        <v>8.0393099999999995E-2</v>
      </c>
      <c r="S262" s="202">
        <v>0</v>
      </c>
      <c r="T262" s="203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204" t="s">
        <v>171</v>
      </c>
      <c r="AT262" s="204" t="s">
        <v>166</v>
      </c>
      <c r="AU262" s="204" t="s">
        <v>90</v>
      </c>
      <c r="AY262" s="19" t="s">
        <v>164</v>
      </c>
      <c r="BE262" s="205">
        <f>IF(N262="základní",J262,0)</f>
        <v>0</v>
      </c>
      <c r="BF262" s="205">
        <f>IF(N262="snížená",J262,0)</f>
        <v>0</v>
      </c>
      <c r="BG262" s="205">
        <f>IF(N262="zákl. přenesená",J262,0)</f>
        <v>0</v>
      </c>
      <c r="BH262" s="205">
        <f>IF(N262="sníž. přenesená",J262,0)</f>
        <v>0</v>
      </c>
      <c r="BI262" s="205">
        <f>IF(N262="nulová",J262,0)</f>
        <v>0</v>
      </c>
      <c r="BJ262" s="19" t="s">
        <v>88</v>
      </c>
      <c r="BK262" s="205">
        <f>ROUND(I262*H262,2)</f>
        <v>0</v>
      </c>
      <c r="BL262" s="19" t="s">
        <v>171</v>
      </c>
      <c r="BM262" s="204" t="s">
        <v>1513</v>
      </c>
    </row>
    <row r="263" spans="1:65" s="13" customFormat="1" ht="10.199999999999999">
      <c r="B263" s="206"/>
      <c r="C263" s="207"/>
      <c r="D263" s="208" t="s">
        <v>177</v>
      </c>
      <c r="E263" s="209" t="s">
        <v>1</v>
      </c>
      <c r="F263" s="210" t="s">
        <v>1514</v>
      </c>
      <c r="G263" s="207"/>
      <c r="H263" s="211">
        <v>23.234999999999999</v>
      </c>
      <c r="I263" s="212"/>
      <c r="J263" s="207"/>
      <c r="K263" s="207"/>
      <c r="L263" s="213"/>
      <c r="M263" s="214"/>
      <c r="N263" s="215"/>
      <c r="O263" s="215"/>
      <c r="P263" s="215"/>
      <c r="Q263" s="215"/>
      <c r="R263" s="215"/>
      <c r="S263" s="215"/>
      <c r="T263" s="216"/>
      <c r="AT263" s="217" t="s">
        <v>177</v>
      </c>
      <c r="AU263" s="217" t="s">
        <v>90</v>
      </c>
      <c r="AV263" s="13" t="s">
        <v>90</v>
      </c>
      <c r="AW263" s="13" t="s">
        <v>36</v>
      </c>
      <c r="AX263" s="13" t="s">
        <v>88</v>
      </c>
      <c r="AY263" s="217" t="s">
        <v>164</v>
      </c>
    </row>
    <row r="264" spans="1:65" s="2" customFormat="1" ht="22.2" customHeight="1">
      <c r="A264" s="36"/>
      <c r="B264" s="37"/>
      <c r="C264" s="193" t="s">
        <v>500</v>
      </c>
      <c r="D264" s="193" t="s">
        <v>166</v>
      </c>
      <c r="E264" s="194" t="s">
        <v>1515</v>
      </c>
      <c r="F264" s="195" t="s">
        <v>1516</v>
      </c>
      <c r="G264" s="196" t="s">
        <v>335</v>
      </c>
      <c r="H264" s="197">
        <v>23.234999999999999</v>
      </c>
      <c r="I264" s="198"/>
      <c r="J264" s="199">
        <f>ROUND(I264*H264,2)</f>
        <v>0</v>
      </c>
      <c r="K264" s="195" t="s">
        <v>1</v>
      </c>
      <c r="L264" s="41"/>
      <c r="M264" s="200" t="s">
        <v>1</v>
      </c>
      <c r="N264" s="201" t="s">
        <v>45</v>
      </c>
      <c r="O264" s="73"/>
      <c r="P264" s="202">
        <f>O264*H264</f>
        <v>0</v>
      </c>
      <c r="Q264" s="202">
        <v>3.46E-3</v>
      </c>
      <c r="R264" s="202">
        <f>Q264*H264</f>
        <v>8.0393099999999995E-2</v>
      </c>
      <c r="S264" s="202">
        <v>0</v>
      </c>
      <c r="T264" s="203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204" t="s">
        <v>171</v>
      </c>
      <c r="AT264" s="204" t="s">
        <v>166</v>
      </c>
      <c r="AU264" s="204" t="s">
        <v>90</v>
      </c>
      <c r="AY264" s="19" t="s">
        <v>164</v>
      </c>
      <c r="BE264" s="205">
        <f>IF(N264="základní",J264,0)</f>
        <v>0</v>
      </c>
      <c r="BF264" s="205">
        <f>IF(N264="snížená",J264,0)</f>
        <v>0</v>
      </c>
      <c r="BG264" s="205">
        <f>IF(N264="zákl. přenesená",J264,0)</f>
        <v>0</v>
      </c>
      <c r="BH264" s="205">
        <f>IF(N264="sníž. přenesená",J264,0)</f>
        <v>0</v>
      </c>
      <c r="BI264" s="205">
        <f>IF(N264="nulová",J264,0)</f>
        <v>0</v>
      </c>
      <c r="BJ264" s="19" t="s">
        <v>88</v>
      </c>
      <c r="BK264" s="205">
        <f>ROUND(I264*H264,2)</f>
        <v>0</v>
      </c>
      <c r="BL264" s="19" t="s">
        <v>171</v>
      </c>
      <c r="BM264" s="204" t="s">
        <v>1517</v>
      </c>
    </row>
    <row r="265" spans="1:65" s="13" customFormat="1" ht="10.199999999999999">
      <c r="B265" s="206"/>
      <c r="C265" s="207"/>
      <c r="D265" s="208" t="s">
        <v>177</v>
      </c>
      <c r="E265" s="209" t="s">
        <v>1</v>
      </c>
      <c r="F265" s="210" t="s">
        <v>1514</v>
      </c>
      <c r="G265" s="207"/>
      <c r="H265" s="211">
        <v>23.234999999999999</v>
      </c>
      <c r="I265" s="212"/>
      <c r="J265" s="207"/>
      <c r="K265" s="207"/>
      <c r="L265" s="213"/>
      <c r="M265" s="214"/>
      <c r="N265" s="215"/>
      <c r="O265" s="215"/>
      <c r="P265" s="215"/>
      <c r="Q265" s="215"/>
      <c r="R265" s="215"/>
      <c r="S265" s="215"/>
      <c r="T265" s="216"/>
      <c r="AT265" s="217" t="s">
        <v>177</v>
      </c>
      <c r="AU265" s="217" t="s">
        <v>90</v>
      </c>
      <c r="AV265" s="13" t="s">
        <v>90</v>
      </c>
      <c r="AW265" s="13" t="s">
        <v>36</v>
      </c>
      <c r="AX265" s="13" t="s">
        <v>88</v>
      </c>
      <c r="AY265" s="217" t="s">
        <v>164</v>
      </c>
    </row>
    <row r="266" spans="1:65" s="2" customFormat="1" ht="22.2" customHeight="1">
      <c r="A266" s="36"/>
      <c r="B266" s="37"/>
      <c r="C266" s="193" t="s">
        <v>504</v>
      </c>
      <c r="D266" s="193" t="s">
        <v>166</v>
      </c>
      <c r="E266" s="194" t="s">
        <v>1518</v>
      </c>
      <c r="F266" s="195" t="s">
        <v>1519</v>
      </c>
      <c r="G266" s="196" t="s">
        <v>169</v>
      </c>
      <c r="H266" s="197">
        <v>488.47800000000001</v>
      </c>
      <c r="I266" s="198"/>
      <c r="J266" s="199">
        <f>ROUND(I266*H266,2)</f>
        <v>0</v>
      </c>
      <c r="K266" s="195" t="s">
        <v>170</v>
      </c>
      <c r="L266" s="41"/>
      <c r="M266" s="200" t="s">
        <v>1</v>
      </c>
      <c r="N266" s="201" t="s">
        <v>45</v>
      </c>
      <c r="O266" s="73"/>
      <c r="P266" s="202">
        <f>O266*H266</f>
        <v>0</v>
      </c>
      <c r="Q266" s="202">
        <v>2.5000000000000001E-3</v>
      </c>
      <c r="R266" s="202">
        <f>Q266*H266</f>
        <v>1.221195</v>
      </c>
      <c r="S266" s="202">
        <v>0</v>
      </c>
      <c r="T266" s="203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204" t="s">
        <v>171</v>
      </c>
      <c r="AT266" s="204" t="s">
        <v>166</v>
      </c>
      <c r="AU266" s="204" t="s">
        <v>90</v>
      </c>
      <c r="AY266" s="19" t="s">
        <v>164</v>
      </c>
      <c r="BE266" s="205">
        <f>IF(N266="základní",J266,0)</f>
        <v>0</v>
      </c>
      <c r="BF266" s="205">
        <f>IF(N266="snížená",J266,0)</f>
        <v>0</v>
      </c>
      <c r="BG266" s="205">
        <f>IF(N266="zákl. přenesená",J266,0)</f>
        <v>0</v>
      </c>
      <c r="BH266" s="205">
        <f>IF(N266="sníž. přenesená",J266,0)</f>
        <v>0</v>
      </c>
      <c r="BI266" s="205">
        <f>IF(N266="nulová",J266,0)</f>
        <v>0</v>
      </c>
      <c r="BJ266" s="19" t="s">
        <v>88</v>
      </c>
      <c r="BK266" s="205">
        <f>ROUND(I266*H266,2)</f>
        <v>0</v>
      </c>
      <c r="BL266" s="19" t="s">
        <v>171</v>
      </c>
      <c r="BM266" s="204" t="s">
        <v>1520</v>
      </c>
    </row>
    <row r="267" spans="1:65" s="13" customFormat="1" ht="10.199999999999999">
      <c r="B267" s="206"/>
      <c r="C267" s="207"/>
      <c r="D267" s="208" t="s">
        <v>177</v>
      </c>
      <c r="E267" s="209" t="s">
        <v>1</v>
      </c>
      <c r="F267" s="210" t="s">
        <v>1521</v>
      </c>
      <c r="G267" s="207"/>
      <c r="H267" s="211">
        <v>488.47800000000001</v>
      </c>
      <c r="I267" s="212"/>
      <c r="J267" s="207"/>
      <c r="K267" s="207"/>
      <c r="L267" s="213"/>
      <c r="M267" s="214"/>
      <c r="N267" s="215"/>
      <c r="O267" s="215"/>
      <c r="P267" s="215"/>
      <c r="Q267" s="215"/>
      <c r="R267" s="215"/>
      <c r="S267" s="215"/>
      <c r="T267" s="216"/>
      <c r="AT267" s="217" t="s">
        <v>177</v>
      </c>
      <c r="AU267" s="217" t="s">
        <v>90</v>
      </c>
      <c r="AV267" s="13" t="s">
        <v>90</v>
      </c>
      <c r="AW267" s="13" t="s">
        <v>36</v>
      </c>
      <c r="AX267" s="13" t="s">
        <v>88</v>
      </c>
      <c r="AY267" s="217" t="s">
        <v>164</v>
      </c>
    </row>
    <row r="268" spans="1:65" s="2" customFormat="1" ht="14.4" customHeight="1">
      <c r="A268" s="36"/>
      <c r="B268" s="37"/>
      <c r="C268" s="193" t="s">
        <v>508</v>
      </c>
      <c r="D268" s="193" t="s">
        <v>166</v>
      </c>
      <c r="E268" s="194" t="s">
        <v>1522</v>
      </c>
      <c r="F268" s="195" t="s">
        <v>1523</v>
      </c>
      <c r="G268" s="196" t="s">
        <v>186</v>
      </c>
      <c r="H268" s="197">
        <v>17.635000000000002</v>
      </c>
      <c r="I268" s="198"/>
      <c r="J268" s="199">
        <f>ROUND(I268*H268,2)</f>
        <v>0</v>
      </c>
      <c r="K268" s="195" t="s">
        <v>170</v>
      </c>
      <c r="L268" s="41"/>
      <c r="M268" s="200" t="s">
        <v>1</v>
      </c>
      <c r="N268" s="201" t="s">
        <v>45</v>
      </c>
      <c r="O268" s="73"/>
      <c r="P268" s="202">
        <f>O268*H268</f>
        <v>0</v>
      </c>
      <c r="Q268" s="202">
        <v>1.04922</v>
      </c>
      <c r="R268" s="202">
        <f>Q268*H268</f>
        <v>18.502994700000002</v>
      </c>
      <c r="S268" s="202">
        <v>0</v>
      </c>
      <c r="T268" s="203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204" t="s">
        <v>171</v>
      </c>
      <c r="AT268" s="204" t="s">
        <v>166</v>
      </c>
      <c r="AU268" s="204" t="s">
        <v>90</v>
      </c>
      <c r="AY268" s="19" t="s">
        <v>164</v>
      </c>
      <c r="BE268" s="205">
        <f>IF(N268="základní",J268,0)</f>
        <v>0</v>
      </c>
      <c r="BF268" s="205">
        <f>IF(N268="snížená",J268,0)</f>
        <v>0</v>
      </c>
      <c r="BG268" s="205">
        <f>IF(N268="zákl. přenesená",J268,0)</f>
        <v>0</v>
      </c>
      <c r="BH268" s="205">
        <f>IF(N268="sníž. přenesená",J268,0)</f>
        <v>0</v>
      </c>
      <c r="BI268" s="205">
        <f>IF(N268="nulová",J268,0)</f>
        <v>0</v>
      </c>
      <c r="BJ268" s="19" t="s">
        <v>88</v>
      </c>
      <c r="BK268" s="205">
        <f>ROUND(I268*H268,2)</f>
        <v>0</v>
      </c>
      <c r="BL268" s="19" t="s">
        <v>171</v>
      </c>
      <c r="BM268" s="204" t="s">
        <v>1524</v>
      </c>
    </row>
    <row r="269" spans="1:65" s="13" customFormat="1" ht="10.199999999999999">
      <c r="B269" s="206"/>
      <c r="C269" s="207"/>
      <c r="D269" s="208" t="s">
        <v>177</v>
      </c>
      <c r="E269" s="209" t="s">
        <v>1</v>
      </c>
      <c r="F269" s="210" t="s">
        <v>1525</v>
      </c>
      <c r="G269" s="207"/>
      <c r="H269" s="211">
        <v>17.635000000000002</v>
      </c>
      <c r="I269" s="212"/>
      <c r="J269" s="207"/>
      <c r="K269" s="207"/>
      <c r="L269" s="213"/>
      <c r="M269" s="214"/>
      <c r="N269" s="215"/>
      <c r="O269" s="215"/>
      <c r="P269" s="215"/>
      <c r="Q269" s="215"/>
      <c r="R269" s="215"/>
      <c r="S269" s="215"/>
      <c r="T269" s="216"/>
      <c r="AT269" s="217" t="s">
        <v>177</v>
      </c>
      <c r="AU269" s="217" t="s">
        <v>90</v>
      </c>
      <c r="AV269" s="13" t="s">
        <v>90</v>
      </c>
      <c r="AW269" s="13" t="s">
        <v>36</v>
      </c>
      <c r="AX269" s="13" t="s">
        <v>88</v>
      </c>
      <c r="AY269" s="217" t="s">
        <v>164</v>
      </c>
    </row>
    <row r="270" spans="1:65" s="2" customFormat="1" ht="14.4" customHeight="1">
      <c r="A270" s="36"/>
      <c r="B270" s="37"/>
      <c r="C270" s="193" t="s">
        <v>513</v>
      </c>
      <c r="D270" s="193" t="s">
        <v>166</v>
      </c>
      <c r="E270" s="194" t="s">
        <v>1526</v>
      </c>
      <c r="F270" s="195" t="s">
        <v>1374</v>
      </c>
      <c r="G270" s="196" t="s">
        <v>186</v>
      </c>
      <c r="H270" s="197">
        <v>17.635000000000002</v>
      </c>
      <c r="I270" s="198"/>
      <c r="J270" s="199">
        <f>ROUND(I270*H270,2)</f>
        <v>0</v>
      </c>
      <c r="K270" s="195" t="s">
        <v>1</v>
      </c>
      <c r="L270" s="41"/>
      <c r="M270" s="200" t="s">
        <v>1</v>
      </c>
      <c r="N270" s="201" t="s">
        <v>45</v>
      </c>
      <c r="O270" s="73"/>
      <c r="P270" s="202">
        <f>O270*H270</f>
        <v>0</v>
      </c>
      <c r="Q270" s="202">
        <v>0</v>
      </c>
      <c r="R270" s="202">
        <f>Q270*H270</f>
        <v>0</v>
      </c>
      <c r="S270" s="202">
        <v>0</v>
      </c>
      <c r="T270" s="203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204" t="s">
        <v>171</v>
      </c>
      <c r="AT270" s="204" t="s">
        <v>166</v>
      </c>
      <c r="AU270" s="204" t="s">
        <v>90</v>
      </c>
      <c r="AY270" s="19" t="s">
        <v>164</v>
      </c>
      <c r="BE270" s="205">
        <f>IF(N270="základní",J270,0)</f>
        <v>0</v>
      </c>
      <c r="BF270" s="205">
        <f>IF(N270="snížená",J270,0)</f>
        <v>0</v>
      </c>
      <c r="BG270" s="205">
        <f>IF(N270="zákl. přenesená",J270,0)</f>
        <v>0</v>
      </c>
      <c r="BH270" s="205">
        <f>IF(N270="sníž. přenesená",J270,0)</f>
        <v>0</v>
      </c>
      <c r="BI270" s="205">
        <f>IF(N270="nulová",J270,0)</f>
        <v>0</v>
      </c>
      <c r="BJ270" s="19" t="s">
        <v>88</v>
      </c>
      <c r="BK270" s="205">
        <f>ROUND(I270*H270,2)</f>
        <v>0</v>
      </c>
      <c r="BL270" s="19" t="s">
        <v>171</v>
      </c>
      <c r="BM270" s="204" t="s">
        <v>1527</v>
      </c>
    </row>
    <row r="271" spans="1:65" s="13" customFormat="1" ht="10.199999999999999">
      <c r="B271" s="206"/>
      <c r="C271" s="207"/>
      <c r="D271" s="208" t="s">
        <v>177</v>
      </c>
      <c r="E271" s="209" t="s">
        <v>1</v>
      </c>
      <c r="F271" s="210" t="s">
        <v>1525</v>
      </c>
      <c r="G271" s="207"/>
      <c r="H271" s="211">
        <v>17.635000000000002</v>
      </c>
      <c r="I271" s="212"/>
      <c r="J271" s="207"/>
      <c r="K271" s="207"/>
      <c r="L271" s="213"/>
      <c r="M271" s="214"/>
      <c r="N271" s="215"/>
      <c r="O271" s="215"/>
      <c r="P271" s="215"/>
      <c r="Q271" s="215"/>
      <c r="R271" s="215"/>
      <c r="S271" s="215"/>
      <c r="T271" s="216"/>
      <c r="AT271" s="217" t="s">
        <v>177</v>
      </c>
      <c r="AU271" s="217" t="s">
        <v>90</v>
      </c>
      <c r="AV271" s="13" t="s">
        <v>90</v>
      </c>
      <c r="AW271" s="13" t="s">
        <v>36</v>
      </c>
      <c r="AX271" s="13" t="s">
        <v>88</v>
      </c>
      <c r="AY271" s="217" t="s">
        <v>164</v>
      </c>
    </row>
    <row r="272" spans="1:65" s="2" customFormat="1" ht="14.4" customHeight="1">
      <c r="A272" s="36"/>
      <c r="B272" s="37"/>
      <c r="C272" s="193" t="s">
        <v>518</v>
      </c>
      <c r="D272" s="193" t="s">
        <v>166</v>
      </c>
      <c r="E272" s="194" t="s">
        <v>1528</v>
      </c>
      <c r="F272" s="195" t="s">
        <v>1529</v>
      </c>
      <c r="G272" s="196" t="s">
        <v>588</v>
      </c>
      <c r="H272" s="197">
        <v>6727.5</v>
      </c>
      <c r="I272" s="198"/>
      <c r="J272" s="199">
        <f>ROUND(I272*H272,2)</f>
        <v>0</v>
      </c>
      <c r="K272" s="195" t="s">
        <v>1</v>
      </c>
      <c r="L272" s="41"/>
      <c r="M272" s="200" t="s">
        <v>1</v>
      </c>
      <c r="N272" s="201" t="s">
        <v>45</v>
      </c>
      <c r="O272" s="73"/>
      <c r="P272" s="202">
        <f>O272*H272</f>
        <v>0</v>
      </c>
      <c r="Q272" s="202">
        <v>2.0000000000000001E-4</v>
      </c>
      <c r="R272" s="202">
        <f>Q272*H272</f>
        <v>1.3455000000000001</v>
      </c>
      <c r="S272" s="202">
        <v>0</v>
      </c>
      <c r="T272" s="203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204" t="s">
        <v>171</v>
      </c>
      <c r="AT272" s="204" t="s">
        <v>166</v>
      </c>
      <c r="AU272" s="204" t="s">
        <v>90</v>
      </c>
      <c r="AY272" s="19" t="s">
        <v>164</v>
      </c>
      <c r="BE272" s="205">
        <f>IF(N272="základní",J272,0)</f>
        <v>0</v>
      </c>
      <c r="BF272" s="205">
        <f>IF(N272="snížená",J272,0)</f>
        <v>0</v>
      </c>
      <c r="BG272" s="205">
        <f>IF(N272="zákl. přenesená",J272,0)</f>
        <v>0</v>
      </c>
      <c r="BH272" s="205">
        <f>IF(N272="sníž. přenesená",J272,0)</f>
        <v>0</v>
      </c>
      <c r="BI272" s="205">
        <f>IF(N272="nulová",J272,0)</f>
        <v>0</v>
      </c>
      <c r="BJ272" s="19" t="s">
        <v>88</v>
      </c>
      <c r="BK272" s="205">
        <f>ROUND(I272*H272,2)</f>
        <v>0</v>
      </c>
      <c r="BL272" s="19" t="s">
        <v>171</v>
      </c>
      <c r="BM272" s="204" t="s">
        <v>1530</v>
      </c>
    </row>
    <row r="273" spans="1:65" s="13" customFormat="1" ht="10.199999999999999">
      <c r="B273" s="206"/>
      <c r="C273" s="207"/>
      <c r="D273" s="208" t="s">
        <v>177</v>
      </c>
      <c r="E273" s="209" t="s">
        <v>1</v>
      </c>
      <c r="F273" s="210" t="s">
        <v>1531</v>
      </c>
      <c r="G273" s="207"/>
      <c r="H273" s="211">
        <v>2563.1999999999998</v>
      </c>
      <c r="I273" s="212"/>
      <c r="J273" s="207"/>
      <c r="K273" s="207"/>
      <c r="L273" s="213"/>
      <c r="M273" s="214"/>
      <c r="N273" s="215"/>
      <c r="O273" s="215"/>
      <c r="P273" s="215"/>
      <c r="Q273" s="215"/>
      <c r="R273" s="215"/>
      <c r="S273" s="215"/>
      <c r="T273" s="216"/>
      <c r="AT273" s="217" t="s">
        <v>177</v>
      </c>
      <c r="AU273" s="217" t="s">
        <v>90</v>
      </c>
      <c r="AV273" s="13" t="s">
        <v>90</v>
      </c>
      <c r="AW273" s="13" t="s">
        <v>36</v>
      </c>
      <c r="AX273" s="13" t="s">
        <v>80</v>
      </c>
      <c r="AY273" s="217" t="s">
        <v>164</v>
      </c>
    </row>
    <row r="274" spans="1:65" s="13" customFormat="1" ht="10.199999999999999">
      <c r="B274" s="206"/>
      <c r="C274" s="207"/>
      <c r="D274" s="208" t="s">
        <v>177</v>
      </c>
      <c r="E274" s="209" t="s">
        <v>1</v>
      </c>
      <c r="F274" s="210" t="s">
        <v>1532</v>
      </c>
      <c r="G274" s="207"/>
      <c r="H274" s="211">
        <v>2653.2</v>
      </c>
      <c r="I274" s="212"/>
      <c r="J274" s="207"/>
      <c r="K274" s="207"/>
      <c r="L274" s="213"/>
      <c r="M274" s="214"/>
      <c r="N274" s="215"/>
      <c r="O274" s="215"/>
      <c r="P274" s="215"/>
      <c r="Q274" s="215"/>
      <c r="R274" s="215"/>
      <c r="S274" s="215"/>
      <c r="T274" s="216"/>
      <c r="AT274" s="217" t="s">
        <v>177</v>
      </c>
      <c r="AU274" s="217" t="s">
        <v>90</v>
      </c>
      <c r="AV274" s="13" t="s">
        <v>90</v>
      </c>
      <c r="AW274" s="13" t="s">
        <v>36</v>
      </c>
      <c r="AX274" s="13" t="s">
        <v>80</v>
      </c>
      <c r="AY274" s="217" t="s">
        <v>164</v>
      </c>
    </row>
    <row r="275" spans="1:65" s="13" customFormat="1" ht="10.199999999999999">
      <c r="B275" s="206"/>
      <c r="C275" s="207"/>
      <c r="D275" s="208" t="s">
        <v>177</v>
      </c>
      <c r="E275" s="209" t="s">
        <v>1</v>
      </c>
      <c r="F275" s="210" t="s">
        <v>1533</v>
      </c>
      <c r="G275" s="207"/>
      <c r="H275" s="211">
        <v>633.6</v>
      </c>
      <c r="I275" s="212"/>
      <c r="J275" s="207"/>
      <c r="K275" s="207"/>
      <c r="L275" s="213"/>
      <c r="M275" s="214"/>
      <c r="N275" s="215"/>
      <c r="O275" s="215"/>
      <c r="P275" s="215"/>
      <c r="Q275" s="215"/>
      <c r="R275" s="215"/>
      <c r="S275" s="215"/>
      <c r="T275" s="216"/>
      <c r="AT275" s="217" t="s">
        <v>177</v>
      </c>
      <c r="AU275" s="217" t="s">
        <v>90</v>
      </c>
      <c r="AV275" s="13" t="s">
        <v>90</v>
      </c>
      <c r="AW275" s="13" t="s">
        <v>36</v>
      </c>
      <c r="AX275" s="13" t="s">
        <v>80</v>
      </c>
      <c r="AY275" s="217" t="s">
        <v>164</v>
      </c>
    </row>
    <row r="276" spans="1:65" s="13" customFormat="1" ht="10.199999999999999">
      <c r="B276" s="206"/>
      <c r="C276" s="207"/>
      <c r="D276" s="208" t="s">
        <v>177</v>
      </c>
      <c r="E276" s="209" t="s">
        <v>1</v>
      </c>
      <c r="F276" s="210" t="s">
        <v>1534</v>
      </c>
      <c r="G276" s="207"/>
      <c r="H276" s="211">
        <v>877.5</v>
      </c>
      <c r="I276" s="212"/>
      <c r="J276" s="207"/>
      <c r="K276" s="207"/>
      <c r="L276" s="213"/>
      <c r="M276" s="214"/>
      <c r="N276" s="215"/>
      <c r="O276" s="215"/>
      <c r="P276" s="215"/>
      <c r="Q276" s="215"/>
      <c r="R276" s="215"/>
      <c r="S276" s="215"/>
      <c r="T276" s="216"/>
      <c r="AT276" s="217" t="s">
        <v>177</v>
      </c>
      <c r="AU276" s="217" t="s">
        <v>90</v>
      </c>
      <c r="AV276" s="13" t="s">
        <v>90</v>
      </c>
      <c r="AW276" s="13" t="s">
        <v>36</v>
      </c>
      <c r="AX276" s="13" t="s">
        <v>80</v>
      </c>
      <c r="AY276" s="217" t="s">
        <v>164</v>
      </c>
    </row>
    <row r="277" spans="1:65" s="14" customFormat="1" ht="10.199999999999999">
      <c r="B277" s="232"/>
      <c r="C277" s="233"/>
      <c r="D277" s="208" t="s">
        <v>177</v>
      </c>
      <c r="E277" s="234" t="s">
        <v>1</v>
      </c>
      <c r="F277" s="235" t="s">
        <v>206</v>
      </c>
      <c r="G277" s="233"/>
      <c r="H277" s="236">
        <v>6727.5</v>
      </c>
      <c r="I277" s="237"/>
      <c r="J277" s="233"/>
      <c r="K277" s="233"/>
      <c r="L277" s="238"/>
      <c r="M277" s="239"/>
      <c r="N277" s="240"/>
      <c r="O277" s="240"/>
      <c r="P277" s="240"/>
      <c r="Q277" s="240"/>
      <c r="R277" s="240"/>
      <c r="S277" s="240"/>
      <c r="T277" s="241"/>
      <c r="AT277" s="242" t="s">
        <v>177</v>
      </c>
      <c r="AU277" s="242" t="s">
        <v>90</v>
      </c>
      <c r="AV277" s="14" t="s">
        <v>171</v>
      </c>
      <c r="AW277" s="14" t="s">
        <v>36</v>
      </c>
      <c r="AX277" s="14" t="s">
        <v>88</v>
      </c>
      <c r="AY277" s="242" t="s">
        <v>164</v>
      </c>
    </row>
    <row r="278" spans="1:65" s="2" customFormat="1" ht="19.8" customHeight="1">
      <c r="A278" s="36"/>
      <c r="B278" s="37"/>
      <c r="C278" s="218" t="s">
        <v>523</v>
      </c>
      <c r="D278" s="218" t="s">
        <v>190</v>
      </c>
      <c r="E278" s="219" t="s">
        <v>1535</v>
      </c>
      <c r="F278" s="220" t="s">
        <v>1536</v>
      </c>
      <c r="G278" s="221" t="s">
        <v>186</v>
      </c>
      <c r="H278" s="222">
        <v>1.331</v>
      </c>
      <c r="I278" s="223"/>
      <c r="J278" s="224">
        <f>ROUND(I278*H278,2)</f>
        <v>0</v>
      </c>
      <c r="K278" s="220" t="s">
        <v>170</v>
      </c>
      <c r="L278" s="225"/>
      <c r="M278" s="226" t="s">
        <v>1</v>
      </c>
      <c r="N278" s="227" t="s">
        <v>45</v>
      </c>
      <c r="O278" s="73"/>
      <c r="P278" s="202">
        <f>O278*H278</f>
        <v>0</v>
      </c>
      <c r="Q278" s="202">
        <v>1</v>
      </c>
      <c r="R278" s="202">
        <f>Q278*H278</f>
        <v>1.331</v>
      </c>
      <c r="S278" s="202">
        <v>0</v>
      </c>
      <c r="T278" s="203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204" t="s">
        <v>193</v>
      </c>
      <c r="AT278" s="204" t="s">
        <v>190</v>
      </c>
      <c r="AU278" s="204" t="s">
        <v>90</v>
      </c>
      <c r="AY278" s="19" t="s">
        <v>164</v>
      </c>
      <c r="BE278" s="205">
        <f>IF(N278="základní",J278,0)</f>
        <v>0</v>
      </c>
      <c r="BF278" s="205">
        <f>IF(N278="snížená",J278,0)</f>
        <v>0</v>
      </c>
      <c r="BG278" s="205">
        <f>IF(N278="zákl. přenesená",J278,0)</f>
        <v>0</v>
      </c>
      <c r="BH278" s="205">
        <f>IF(N278="sníž. přenesená",J278,0)</f>
        <v>0</v>
      </c>
      <c r="BI278" s="205">
        <f>IF(N278="nulová",J278,0)</f>
        <v>0</v>
      </c>
      <c r="BJ278" s="19" t="s">
        <v>88</v>
      </c>
      <c r="BK278" s="205">
        <f>ROUND(I278*H278,2)</f>
        <v>0</v>
      </c>
      <c r="BL278" s="19" t="s">
        <v>171</v>
      </c>
      <c r="BM278" s="204" t="s">
        <v>1537</v>
      </c>
    </row>
    <row r="279" spans="1:65" s="2" customFormat="1" ht="19.2">
      <c r="A279" s="36"/>
      <c r="B279" s="37"/>
      <c r="C279" s="38"/>
      <c r="D279" s="208" t="s">
        <v>195</v>
      </c>
      <c r="E279" s="38"/>
      <c r="F279" s="228" t="s">
        <v>1538</v>
      </c>
      <c r="G279" s="38"/>
      <c r="H279" s="38"/>
      <c r="I279" s="229"/>
      <c r="J279" s="38"/>
      <c r="K279" s="38"/>
      <c r="L279" s="41"/>
      <c r="M279" s="230"/>
      <c r="N279" s="231"/>
      <c r="O279" s="73"/>
      <c r="P279" s="73"/>
      <c r="Q279" s="73"/>
      <c r="R279" s="73"/>
      <c r="S279" s="73"/>
      <c r="T279" s="74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T279" s="19" t="s">
        <v>195</v>
      </c>
      <c r="AU279" s="19" t="s">
        <v>90</v>
      </c>
    </row>
    <row r="280" spans="1:65" s="13" customFormat="1" ht="10.199999999999999">
      <c r="B280" s="206"/>
      <c r="C280" s="207"/>
      <c r="D280" s="208" t="s">
        <v>177</v>
      </c>
      <c r="E280" s="209" t="s">
        <v>1</v>
      </c>
      <c r="F280" s="210" t="s">
        <v>1539</v>
      </c>
      <c r="G280" s="207"/>
      <c r="H280" s="211">
        <v>1.331</v>
      </c>
      <c r="I280" s="212"/>
      <c r="J280" s="207"/>
      <c r="K280" s="207"/>
      <c r="L280" s="213"/>
      <c r="M280" s="214"/>
      <c r="N280" s="215"/>
      <c r="O280" s="215"/>
      <c r="P280" s="215"/>
      <c r="Q280" s="215"/>
      <c r="R280" s="215"/>
      <c r="S280" s="215"/>
      <c r="T280" s="216"/>
      <c r="AT280" s="217" t="s">
        <v>177</v>
      </c>
      <c r="AU280" s="217" t="s">
        <v>90</v>
      </c>
      <c r="AV280" s="13" t="s">
        <v>90</v>
      </c>
      <c r="AW280" s="13" t="s">
        <v>36</v>
      </c>
      <c r="AX280" s="13" t="s">
        <v>88</v>
      </c>
      <c r="AY280" s="217" t="s">
        <v>164</v>
      </c>
    </row>
    <row r="281" spans="1:65" s="2" customFormat="1" ht="19.8" customHeight="1">
      <c r="A281" s="36"/>
      <c r="B281" s="37"/>
      <c r="C281" s="218" t="s">
        <v>529</v>
      </c>
      <c r="D281" s="218" t="s">
        <v>190</v>
      </c>
      <c r="E281" s="219" t="s">
        <v>1540</v>
      </c>
      <c r="F281" s="220" t="s">
        <v>1541</v>
      </c>
      <c r="G281" s="221" t="s">
        <v>186</v>
      </c>
      <c r="H281" s="222">
        <v>6.9349999999999996</v>
      </c>
      <c r="I281" s="223"/>
      <c r="J281" s="224">
        <f>ROUND(I281*H281,2)</f>
        <v>0</v>
      </c>
      <c r="K281" s="220" t="s">
        <v>170</v>
      </c>
      <c r="L281" s="225"/>
      <c r="M281" s="226" t="s">
        <v>1</v>
      </c>
      <c r="N281" s="227" t="s">
        <v>45</v>
      </c>
      <c r="O281" s="73"/>
      <c r="P281" s="202">
        <f>O281*H281</f>
        <v>0</v>
      </c>
      <c r="Q281" s="202">
        <v>1</v>
      </c>
      <c r="R281" s="202">
        <f>Q281*H281</f>
        <v>6.9349999999999996</v>
      </c>
      <c r="S281" s="202">
        <v>0</v>
      </c>
      <c r="T281" s="203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204" t="s">
        <v>193</v>
      </c>
      <c r="AT281" s="204" t="s">
        <v>190</v>
      </c>
      <c r="AU281" s="204" t="s">
        <v>90</v>
      </c>
      <c r="AY281" s="19" t="s">
        <v>164</v>
      </c>
      <c r="BE281" s="205">
        <f>IF(N281="základní",J281,0)</f>
        <v>0</v>
      </c>
      <c r="BF281" s="205">
        <f>IF(N281="snížená",J281,0)</f>
        <v>0</v>
      </c>
      <c r="BG281" s="205">
        <f>IF(N281="zákl. přenesená",J281,0)</f>
        <v>0</v>
      </c>
      <c r="BH281" s="205">
        <f>IF(N281="sníž. přenesená",J281,0)</f>
        <v>0</v>
      </c>
      <c r="BI281" s="205">
        <f>IF(N281="nulová",J281,0)</f>
        <v>0</v>
      </c>
      <c r="BJ281" s="19" t="s">
        <v>88</v>
      </c>
      <c r="BK281" s="205">
        <f>ROUND(I281*H281,2)</f>
        <v>0</v>
      </c>
      <c r="BL281" s="19" t="s">
        <v>171</v>
      </c>
      <c r="BM281" s="204" t="s">
        <v>1542</v>
      </c>
    </row>
    <row r="282" spans="1:65" s="2" customFormat="1" ht="19.2">
      <c r="A282" s="36"/>
      <c r="B282" s="37"/>
      <c r="C282" s="38"/>
      <c r="D282" s="208" t="s">
        <v>195</v>
      </c>
      <c r="E282" s="38"/>
      <c r="F282" s="228" t="s">
        <v>1543</v>
      </c>
      <c r="G282" s="38"/>
      <c r="H282" s="38"/>
      <c r="I282" s="229"/>
      <c r="J282" s="38"/>
      <c r="K282" s="38"/>
      <c r="L282" s="41"/>
      <c r="M282" s="230"/>
      <c r="N282" s="231"/>
      <c r="O282" s="73"/>
      <c r="P282" s="73"/>
      <c r="Q282" s="73"/>
      <c r="R282" s="73"/>
      <c r="S282" s="73"/>
      <c r="T282" s="74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T282" s="19" t="s">
        <v>195</v>
      </c>
      <c r="AU282" s="19" t="s">
        <v>90</v>
      </c>
    </row>
    <row r="283" spans="1:65" s="13" customFormat="1" ht="20.399999999999999">
      <c r="B283" s="206"/>
      <c r="C283" s="207"/>
      <c r="D283" s="208" t="s">
        <v>177</v>
      </c>
      <c r="E283" s="209" t="s">
        <v>1</v>
      </c>
      <c r="F283" s="210" t="s">
        <v>1544</v>
      </c>
      <c r="G283" s="207"/>
      <c r="H283" s="211">
        <v>6.9349999999999996</v>
      </c>
      <c r="I283" s="212"/>
      <c r="J283" s="207"/>
      <c r="K283" s="207"/>
      <c r="L283" s="213"/>
      <c r="M283" s="214"/>
      <c r="N283" s="215"/>
      <c r="O283" s="215"/>
      <c r="P283" s="215"/>
      <c r="Q283" s="215"/>
      <c r="R283" s="215"/>
      <c r="S283" s="215"/>
      <c r="T283" s="216"/>
      <c r="AT283" s="217" t="s">
        <v>177</v>
      </c>
      <c r="AU283" s="217" t="s">
        <v>90</v>
      </c>
      <c r="AV283" s="13" t="s">
        <v>90</v>
      </c>
      <c r="AW283" s="13" t="s">
        <v>36</v>
      </c>
      <c r="AX283" s="13" t="s">
        <v>88</v>
      </c>
      <c r="AY283" s="217" t="s">
        <v>164</v>
      </c>
    </row>
    <row r="284" spans="1:65" s="2" customFormat="1" ht="19.8" customHeight="1">
      <c r="A284" s="36"/>
      <c r="B284" s="37"/>
      <c r="C284" s="218" t="s">
        <v>537</v>
      </c>
      <c r="D284" s="218" t="s">
        <v>190</v>
      </c>
      <c r="E284" s="219" t="s">
        <v>1545</v>
      </c>
      <c r="F284" s="220" t="s">
        <v>1546</v>
      </c>
      <c r="G284" s="221" t="s">
        <v>186</v>
      </c>
      <c r="H284" s="222">
        <v>0.72899999999999998</v>
      </c>
      <c r="I284" s="223"/>
      <c r="J284" s="224">
        <f>ROUND(I284*H284,2)</f>
        <v>0</v>
      </c>
      <c r="K284" s="220" t="s">
        <v>170</v>
      </c>
      <c r="L284" s="225"/>
      <c r="M284" s="226" t="s">
        <v>1</v>
      </c>
      <c r="N284" s="227" t="s">
        <v>45</v>
      </c>
      <c r="O284" s="73"/>
      <c r="P284" s="202">
        <f>O284*H284</f>
        <v>0</v>
      </c>
      <c r="Q284" s="202">
        <v>1</v>
      </c>
      <c r="R284" s="202">
        <f>Q284*H284</f>
        <v>0.72899999999999998</v>
      </c>
      <c r="S284" s="202">
        <v>0</v>
      </c>
      <c r="T284" s="203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204" t="s">
        <v>193</v>
      </c>
      <c r="AT284" s="204" t="s">
        <v>190</v>
      </c>
      <c r="AU284" s="204" t="s">
        <v>90</v>
      </c>
      <c r="AY284" s="19" t="s">
        <v>164</v>
      </c>
      <c r="BE284" s="205">
        <f>IF(N284="základní",J284,0)</f>
        <v>0</v>
      </c>
      <c r="BF284" s="205">
        <f>IF(N284="snížená",J284,0)</f>
        <v>0</v>
      </c>
      <c r="BG284" s="205">
        <f>IF(N284="zákl. přenesená",J284,0)</f>
        <v>0</v>
      </c>
      <c r="BH284" s="205">
        <f>IF(N284="sníž. přenesená",J284,0)</f>
        <v>0</v>
      </c>
      <c r="BI284" s="205">
        <f>IF(N284="nulová",J284,0)</f>
        <v>0</v>
      </c>
      <c r="BJ284" s="19" t="s">
        <v>88</v>
      </c>
      <c r="BK284" s="205">
        <f>ROUND(I284*H284,2)</f>
        <v>0</v>
      </c>
      <c r="BL284" s="19" t="s">
        <v>171</v>
      </c>
      <c r="BM284" s="204" t="s">
        <v>1547</v>
      </c>
    </row>
    <row r="285" spans="1:65" s="2" customFormat="1" ht="19.2">
      <c r="A285" s="36"/>
      <c r="B285" s="37"/>
      <c r="C285" s="38"/>
      <c r="D285" s="208" t="s">
        <v>195</v>
      </c>
      <c r="E285" s="38"/>
      <c r="F285" s="228" t="s">
        <v>1548</v>
      </c>
      <c r="G285" s="38"/>
      <c r="H285" s="38"/>
      <c r="I285" s="229"/>
      <c r="J285" s="38"/>
      <c r="K285" s="38"/>
      <c r="L285" s="41"/>
      <c r="M285" s="230"/>
      <c r="N285" s="231"/>
      <c r="O285" s="73"/>
      <c r="P285" s="73"/>
      <c r="Q285" s="73"/>
      <c r="R285" s="73"/>
      <c r="S285" s="73"/>
      <c r="T285" s="74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T285" s="19" t="s">
        <v>195</v>
      </c>
      <c r="AU285" s="19" t="s">
        <v>90</v>
      </c>
    </row>
    <row r="286" spans="1:65" s="13" customFormat="1" ht="10.199999999999999">
      <c r="B286" s="206"/>
      <c r="C286" s="207"/>
      <c r="D286" s="208" t="s">
        <v>177</v>
      </c>
      <c r="E286" s="209" t="s">
        <v>1</v>
      </c>
      <c r="F286" s="210" t="s">
        <v>1549</v>
      </c>
      <c r="G286" s="207"/>
      <c r="H286" s="211">
        <v>0.72899999999999998</v>
      </c>
      <c r="I286" s="212"/>
      <c r="J286" s="207"/>
      <c r="K286" s="207"/>
      <c r="L286" s="213"/>
      <c r="M286" s="214"/>
      <c r="N286" s="215"/>
      <c r="O286" s="215"/>
      <c r="P286" s="215"/>
      <c r="Q286" s="215"/>
      <c r="R286" s="215"/>
      <c r="S286" s="215"/>
      <c r="T286" s="216"/>
      <c r="AT286" s="217" t="s">
        <v>177</v>
      </c>
      <c r="AU286" s="217" t="s">
        <v>90</v>
      </c>
      <c r="AV286" s="13" t="s">
        <v>90</v>
      </c>
      <c r="AW286" s="13" t="s">
        <v>36</v>
      </c>
      <c r="AX286" s="13" t="s">
        <v>88</v>
      </c>
      <c r="AY286" s="217" t="s">
        <v>164</v>
      </c>
    </row>
    <row r="287" spans="1:65" s="2" customFormat="1" ht="14.4" customHeight="1">
      <c r="A287" s="36"/>
      <c r="B287" s="37"/>
      <c r="C287" s="218" t="s">
        <v>542</v>
      </c>
      <c r="D287" s="218" t="s">
        <v>190</v>
      </c>
      <c r="E287" s="219" t="s">
        <v>1550</v>
      </c>
      <c r="F287" s="220" t="s">
        <v>1551</v>
      </c>
      <c r="G287" s="221" t="s">
        <v>186</v>
      </c>
      <c r="H287" s="222">
        <v>1.0089999999999999</v>
      </c>
      <c r="I287" s="223"/>
      <c r="J287" s="224">
        <f>ROUND(I287*H287,2)</f>
        <v>0</v>
      </c>
      <c r="K287" s="220" t="s">
        <v>1</v>
      </c>
      <c r="L287" s="225"/>
      <c r="M287" s="226" t="s">
        <v>1</v>
      </c>
      <c r="N287" s="227" t="s">
        <v>45</v>
      </c>
      <c r="O287" s="73"/>
      <c r="P287" s="202">
        <f>O287*H287</f>
        <v>0</v>
      </c>
      <c r="Q287" s="202">
        <v>1</v>
      </c>
      <c r="R287" s="202">
        <f>Q287*H287</f>
        <v>1.0089999999999999</v>
      </c>
      <c r="S287" s="202">
        <v>0</v>
      </c>
      <c r="T287" s="203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204" t="s">
        <v>193</v>
      </c>
      <c r="AT287" s="204" t="s">
        <v>190</v>
      </c>
      <c r="AU287" s="204" t="s">
        <v>90</v>
      </c>
      <c r="AY287" s="19" t="s">
        <v>164</v>
      </c>
      <c r="BE287" s="205">
        <f>IF(N287="základní",J287,0)</f>
        <v>0</v>
      </c>
      <c r="BF287" s="205">
        <f>IF(N287="snížená",J287,0)</f>
        <v>0</v>
      </c>
      <c r="BG287" s="205">
        <f>IF(N287="zákl. přenesená",J287,0)</f>
        <v>0</v>
      </c>
      <c r="BH287" s="205">
        <f>IF(N287="sníž. přenesená",J287,0)</f>
        <v>0</v>
      </c>
      <c r="BI287" s="205">
        <f>IF(N287="nulová",J287,0)</f>
        <v>0</v>
      </c>
      <c r="BJ287" s="19" t="s">
        <v>88</v>
      </c>
      <c r="BK287" s="205">
        <f>ROUND(I287*H287,2)</f>
        <v>0</v>
      </c>
      <c r="BL287" s="19" t="s">
        <v>171</v>
      </c>
      <c r="BM287" s="204" t="s">
        <v>1552</v>
      </c>
    </row>
    <row r="288" spans="1:65" s="2" customFormat="1" ht="19.2">
      <c r="A288" s="36"/>
      <c r="B288" s="37"/>
      <c r="C288" s="38"/>
      <c r="D288" s="208" t="s">
        <v>195</v>
      </c>
      <c r="E288" s="38"/>
      <c r="F288" s="228" t="s">
        <v>1553</v>
      </c>
      <c r="G288" s="38"/>
      <c r="H288" s="38"/>
      <c r="I288" s="229"/>
      <c r="J288" s="38"/>
      <c r="K288" s="38"/>
      <c r="L288" s="41"/>
      <c r="M288" s="230"/>
      <c r="N288" s="231"/>
      <c r="O288" s="73"/>
      <c r="P288" s="73"/>
      <c r="Q288" s="73"/>
      <c r="R288" s="73"/>
      <c r="S288" s="73"/>
      <c r="T288" s="74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9" t="s">
        <v>195</v>
      </c>
      <c r="AU288" s="19" t="s">
        <v>90</v>
      </c>
    </row>
    <row r="289" spans="1:65" s="13" customFormat="1" ht="10.199999999999999">
      <c r="B289" s="206"/>
      <c r="C289" s="207"/>
      <c r="D289" s="208" t="s">
        <v>177</v>
      </c>
      <c r="E289" s="209" t="s">
        <v>1</v>
      </c>
      <c r="F289" s="210" t="s">
        <v>1554</v>
      </c>
      <c r="G289" s="207"/>
      <c r="H289" s="211">
        <v>1.0089999999999999</v>
      </c>
      <c r="I289" s="212"/>
      <c r="J289" s="207"/>
      <c r="K289" s="207"/>
      <c r="L289" s="213"/>
      <c r="M289" s="214"/>
      <c r="N289" s="215"/>
      <c r="O289" s="215"/>
      <c r="P289" s="215"/>
      <c r="Q289" s="215"/>
      <c r="R289" s="215"/>
      <c r="S289" s="215"/>
      <c r="T289" s="216"/>
      <c r="AT289" s="217" t="s">
        <v>177</v>
      </c>
      <c r="AU289" s="217" t="s">
        <v>90</v>
      </c>
      <c r="AV289" s="13" t="s">
        <v>90</v>
      </c>
      <c r="AW289" s="13" t="s">
        <v>36</v>
      </c>
      <c r="AX289" s="13" t="s">
        <v>88</v>
      </c>
      <c r="AY289" s="217" t="s">
        <v>164</v>
      </c>
    </row>
    <row r="290" spans="1:65" s="2" customFormat="1" ht="22.2" customHeight="1">
      <c r="A290" s="36"/>
      <c r="B290" s="37"/>
      <c r="C290" s="193" t="s">
        <v>548</v>
      </c>
      <c r="D290" s="193" t="s">
        <v>166</v>
      </c>
      <c r="E290" s="194" t="s">
        <v>1555</v>
      </c>
      <c r="F290" s="195" t="s">
        <v>1556</v>
      </c>
      <c r="G290" s="196" t="s">
        <v>169</v>
      </c>
      <c r="H290" s="197">
        <v>154.733</v>
      </c>
      <c r="I290" s="198"/>
      <c r="J290" s="199">
        <f>ROUND(I290*H290,2)</f>
        <v>0</v>
      </c>
      <c r="K290" s="195" t="s">
        <v>170</v>
      </c>
      <c r="L290" s="41"/>
      <c r="M290" s="200" t="s">
        <v>1</v>
      </c>
      <c r="N290" s="201" t="s">
        <v>45</v>
      </c>
      <c r="O290" s="73"/>
      <c r="P290" s="202">
        <f>O290*H290</f>
        <v>0</v>
      </c>
      <c r="Q290" s="202">
        <v>1.2999999999999999E-4</v>
      </c>
      <c r="R290" s="202">
        <f>Q290*H290</f>
        <v>2.0115289999999997E-2</v>
      </c>
      <c r="S290" s="202">
        <v>0</v>
      </c>
      <c r="T290" s="203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204" t="s">
        <v>270</v>
      </c>
      <c r="AT290" s="204" t="s">
        <v>166</v>
      </c>
      <c r="AU290" s="204" t="s">
        <v>90</v>
      </c>
      <c r="AY290" s="19" t="s">
        <v>164</v>
      </c>
      <c r="BE290" s="205">
        <f>IF(N290="základní",J290,0)</f>
        <v>0</v>
      </c>
      <c r="BF290" s="205">
        <f>IF(N290="snížená",J290,0)</f>
        <v>0</v>
      </c>
      <c r="BG290" s="205">
        <f>IF(N290="zákl. přenesená",J290,0)</f>
        <v>0</v>
      </c>
      <c r="BH290" s="205">
        <f>IF(N290="sníž. přenesená",J290,0)</f>
        <v>0</v>
      </c>
      <c r="BI290" s="205">
        <f>IF(N290="nulová",J290,0)</f>
        <v>0</v>
      </c>
      <c r="BJ290" s="19" t="s">
        <v>88</v>
      </c>
      <c r="BK290" s="205">
        <f>ROUND(I290*H290,2)</f>
        <v>0</v>
      </c>
      <c r="BL290" s="19" t="s">
        <v>270</v>
      </c>
      <c r="BM290" s="204" t="s">
        <v>1557</v>
      </c>
    </row>
    <row r="291" spans="1:65" s="13" customFormat="1" ht="10.199999999999999">
      <c r="B291" s="206"/>
      <c r="C291" s="207"/>
      <c r="D291" s="208" t="s">
        <v>177</v>
      </c>
      <c r="E291" s="209" t="s">
        <v>1</v>
      </c>
      <c r="F291" s="210" t="s">
        <v>1558</v>
      </c>
      <c r="G291" s="207"/>
      <c r="H291" s="211">
        <v>154.733</v>
      </c>
      <c r="I291" s="212"/>
      <c r="J291" s="207"/>
      <c r="K291" s="207"/>
      <c r="L291" s="213"/>
      <c r="M291" s="214"/>
      <c r="N291" s="215"/>
      <c r="O291" s="215"/>
      <c r="P291" s="215"/>
      <c r="Q291" s="215"/>
      <c r="R291" s="215"/>
      <c r="S291" s="215"/>
      <c r="T291" s="216"/>
      <c r="AT291" s="217" t="s">
        <v>177</v>
      </c>
      <c r="AU291" s="217" t="s">
        <v>90</v>
      </c>
      <c r="AV291" s="13" t="s">
        <v>90</v>
      </c>
      <c r="AW291" s="13" t="s">
        <v>36</v>
      </c>
      <c r="AX291" s="13" t="s">
        <v>88</v>
      </c>
      <c r="AY291" s="217" t="s">
        <v>164</v>
      </c>
    </row>
    <row r="292" spans="1:65" s="2" customFormat="1" ht="19.8" customHeight="1">
      <c r="A292" s="36"/>
      <c r="B292" s="37"/>
      <c r="C292" s="193" t="s">
        <v>552</v>
      </c>
      <c r="D292" s="193" t="s">
        <v>166</v>
      </c>
      <c r="E292" s="194" t="s">
        <v>1559</v>
      </c>
      <c r="F292" s="195" t="s">
        <v>1560</v>
      </c>
      <c r="G292" s="196" t="s">
        <v>169</v>
      </c>
      <c r="H292" s="197">
        <v>6.97</v>
      </c>
      <c r="I292" s="198"/>
      <c r="J292" s="199">
        <f>ROUND(I292*H292,2)</f>
        <v>0</v>
      </c>
      <c r="K292" s="195" t="s">
        <v>170</v>
      </c>
      <c r="L292" s="41"/>
      <c r="M292" s="200" t="s">
        <v>1</v>
      </c>
      <c r="N292" s="201" t="s">
        <v>45</v>
      </c>
      <c r="O292" s="73"/>
      <c r="P292" s="202">
        <f>O292*H292</f>
        <v>0</v>
      </c>
      <c r="Q292" s="202">
        <v>0.32594000000000001</v>
      </c>
      <c r="R292" s="202">
        <f>Q292*H292</f>
        <v>2.2718018</v>
      </c>
      <c r="S292" s="202">
        <v>0</v>
      </c>
      <c r="T292" s="203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204" t="s">
        <v>171</v>
      </c>
      <c r="AT292" s="204" t="s">
        <v>166</v>
      </c>
      <c r="AU292" s="204" t="s">
        <v>90</v>
      </c>
      <c r="AY292" s="19" t="s">
        <v>164</v>
      </c>
      <c r="BE292" s="205">
        <f>IF(N292="základní",J292,0)</f>
        <v>0</v>
      </c>
      <c r="BF292" s="205">
        <f>IF(N292="snížená",J292,0)</f>
        <v>0</v>
      </c>
      <c r="BG292" s="205">
        <f>IF(N292="zákl. přenesená",J292,0)</f>
        <v>0</v>
      </c>
      <c r="BH292" s="205">
        <f>IF(N292="sníž. přenesená",J292,0)</f>
        <v>0</v>
      </c>
      <c r="BI292" s="205">
        <f>IF(N292="nulová",J292,0)</f>
        <v>0</v>
      </c>
      <c r="BJ292" s="19" t="s">
        <v>88</v>
      </c>
      <c r="BK292" s="205">
        <f>ROUND(I292*H292,2)</f>
        <v>0</v>
      </c>
      <c r="BL292" s="19" t="s">
        <v>171</v>
      </c>
      <c r="BM292" s="204" t="s">
        <v>1561</v>
      </c>
    </row>
    <row r="293" spans="1:65" s="13" customFormat="1" ht="10.199999999999999">
      <c r="B293" s="206"/>
      <c r="C293" s="207"/>
      <c r="D293" s="208" t="s">
        <v>177</v>
      </c>
      <c r="E293" s="209" t="s">
        <v>1</v>
      </c>
      <c r="F293" s="210" t="s">
        <v>1562</v>
      </c>
      <c r="G293" s="207"/>
      <c r="H293" s="211">
        <v>6.97</v>
      </c>
      <c r="I293" s="212"/>
      <c r="J293" s="207"/>
      <c r="K293" s="207"/>
      <c r="L293" s="213"/>
      <c r="M293" s="214"/>
      <c r="N293" s="215"/>
      <c r="O293" s="215"/>
      <c r="P293" s="215"/>
      <c r="Q293" s="215"/>
      <c r="R293" s="215"/>
      <c r="S293" s="215"/>
      <c r="T293" s="216"/>
      <c r="AT293" s="217" t="s">
        <v>177</v>
      </c>
      <c r="AU293" s="217" t="s">
        <v>90</v>
      </c>
      <c r="AV293" s="13" t="s">
        <v>90</v>
      </c>
      <c r="AW293" s="13" t="s">
        <v>36</v>
      </c>
      <c r="AX293" s="13" t="s">
        <v>88</v>
      </c>
      <c r="AY293" s="217" t="s">
        <v>164</v>
      </c>
    </row>
    <row r="294" spans="1:65" s="2" customFormat="1" ht="22.2" customHeight="1">
      <c r="A294" s="36"/>
      <c r="B294" s="37"/>
      <c r="C294" s="193" t="s">
        <v>557</v>
      </c>
      <c r="D294" s="193" t="s">
        <v>166</v>
      </c>
      <c r="E294" s="194" t="s">
        <v>1563</v>
      </c>
      <c r="F294" s="195" t="s">
        <v>1564</v>
      </c>
      <c r="G294" s="196" t="s">
        <v>175</v>
      </c>
      <c r="H294" s="197">
        <v>16.978999999999999</v>
      </c>
      <c r="I294" s="198"/>
      <c r="J294" s="199">
        <f>ROUND(I294*H294,2)</f>
        <v>0</v>
      </c>
      <c r="K294" s="195" t="s">
        <v>170</v>
      </c>
      <c r="L294" s="41"/>
      <c r="M294" s="200" t="s">
        <v>1</v>
      </c>
      <c r="N294" s="201" t="s">
        <v>45</v>
      </c>
      <c r="O294" s="73"/>
      <c r="P294" s="202">
        <f>O294*H294</f>
        <v>0</v>
      </c>
      <c r="Q294" s="202">
        <v>2.5018899999999999</v>
      </c>
      <c r="R294" s="202">
        <f>Q294*H294</f>
        <v>42.479590309999999</v>
      </c>
      <c r="S294" s="202">
        <v>0</v>
      </c>
      <c r="T294" s="203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204" t="s">
        <v>171</v>
      </c>
      <c r="AT294" s="204" t="s">
        <v>166</v>
      </c>
      <c r="AU294" s="204" t="s">
        <v>90</v>
      </c>
      <c r="AY294" s="19" t="s">
        <v>164</v>
      </c>
      <c r="BE294" s="205">
        <f>IF(N294="základní",J294,0)</f>
        <v>0</v>
      </c>
      <c r="BF294" s="205">
        <f>IF(N294="snížená",J294,0)</f>
        <v>0</v>
      </c>
      <c r="BG294" s="205">
        <f>IF(N294="zákl. přenesená",J294,0)</f>
        <v>0</v>
      </c>
      <c r="BH294" s="205">
        <f>IF(N294="sníž. přenesená",J294,0)</f>
        <v>0</v>
      </c>
      <c r="BI294" s="205">
        <f>IF(N294="nulová",J294,0)</f>
        <v>0</v>
      </c>
      <c r="BJ294" s="19" t="s">
        <v>88</v>
      </c>
      <c r="BK294" s="205">
        <f>ROUND(I294*H294,2)</f>
        <v>0</v>
      </c>
      <c r="BL294" s="19" t="s">
        <v>171</v>
      </c>
      <c r="BM294" s="204" t="s">
        <v>1565</v>
      </c>
    </row>
    <row r="295" spans="1:65" s="13" customFormat="1" ht="30.6">
      <c r="B295" s="206"/>
      <c r="C295" s="207"/>
      <c r="D295" s="208" t="s">
        <v>177</v>
      </c>
      <c r="E295" s="209" t="s">
        <v>1</v>
      </c>
      <c r="F295" s="210" t="s">
        <v>1566</v>
      </c>
      <c r="G295" s="207"/>
      <c r="H295" s="211">
        <v>3.89</v>
      </c>
      <c r="I295" s="212"/>
      <c r="J295" s="207"/>
      <c r="K295" s="207"/>
      <c r="L295" s="213"/>
      <c r="M295" s="214"/>
      <c r="N295" s="215"/>
      <c r="O295" s="215"/>
      <c r="P295" s="215"/>
      <c r="Q295" s="215"/>
      <c r="R295" s="215"/>
      <c r="S295" s="215"/>
      <c r="T295" s="216"/>
      <c r="AT295" s="217" t="s">
        <v>177</v>
      </c>
      <c r="AU295" s="217" t="s">
        <v>90</v>
      </c>
      <c r="AV295" s="13" t="s">
        <v>90</v>
      </c>
      <c r="AW295" s="13" t="s">
        <v>36</v>
      </c>
      <c r="AX295" s="13" t="s">
        <v>80</v>
      </c>
      <c r="AY295" s="217" t="s">
        <v>164</v>
      </c>
    </row>
    <row r="296" spans="1:65" s="13" customFormat="1" ht="20.399999999999999">
      <c r="B296" s="206"/>
      <c r="C296" s="207"/>
      <c r="D296" s="208" t="s">
        <v>177</v>
      </c>
      <c r="E296" s="209" t="s">
        <v>1</v>
      </c>
      <c r="F296" s="210" t="s">
        <v>1567</v>
      </c>
      <c r="G296" s="207"/>
      <c r="H296" s="211">
        <v>11.675000000000001</v>
      </c>
      <c r="I296" s="212"/>
      <c r="J296" s="207"/>
      <c r="K296" s="207"/>
      <c r="L296" s="213"/>
      <c r="M296" s="214"/>
      <c r="N296" s="215"/>
      <c r="O296" s="215"/>
      <c r="P296" s="215"/>
      <c r="Q296" s="215"/>
      <c r="R296" s="215"/>
      <c r="S296" s="215"/>
      <c r="T296" s="216"/>
      <c r="AT296" s="217" t="s">
        <v>177</v>
      </c>
      <c r="AU296" s="217" t="s">
        <v>90</v>
      </c>
      <c r="AV296" s="13" t="s">
        <v>90</v>
      </c>
      <c r="AW296" s="13" t="s">
        <v>36</v>
      </c>
      <c r="AX296" s="13" t="s">
        <v>80</v>
      </c>
      <c r="AY296" s="217" t="s">
        <v>164</v>
      </c>
    </row>
    <row r="297" spans="1:65" s="13" customFormat="1" ht="10.199999999999999">
      <c r="B297" s="206"/>
      <c r="C297" s="207"/>
      <c r="D297" s="208" t="s">
        <v>177</v>
      </c>
      <c r="E297" s="209" t="s">
        <v>1</v>
      </c>
      <c r="F297" s="210" t="s">
        <v>1568</v>
      </c>
      <c r="G297" s="207"/>
      <c r="H297" s="211">
        <v>1.4139999999999999</v>
      </c>
      <c r="I297" s="212"/>
      <c r="J297" s="207"/>
      <c r="K297" s="207"/>
      <c r="L297" s="213"/>
      <c r="M297" s="214"/>
      <c r="N297" s="215"/>
      <c r="O297" s="215"/>
      <c r="P297" s="215"/>
      <c r="Q297" s="215"/>
      <c r="R297" s="215"/>
      <c r="S297" s="215"/>
      <c r="T297" s="216"/>
      <c r="AT297" s="217" t="s">
        <v>177</v>
      </c>
      <c r="AU297" s="217" t="s">
        <v>90</v>
      </c>
      <c r="AV297" s="13" t="s">
        <v>90</v>
      </c>
      <c r="AW297" s="13" t="s">
        <v>36</v>
      </c>
      <c r="AX297" s="13" t="s">
        <v>80</v>
      </c>
      <c r="AY297" s="217" t="s">
        <v>164</v>
      </c>
    </row>
    <row r="298" spans="1:65" s="14" customFormat="1" ht="10.199999999999999">
      <c r="B298" s="232"/>
      <c r="C298" s="233"/>
      <c r="D298" s="208" t="s">
        <v>177</v>
      </c>
      <c r="E298" s="234" t="s">
        <v>1</v>
      </c>
      <c r="F298" s="235" t="s">
        <v>206</v>
      </c>
      <c r="G298" s="233"/>
      <c r="H298" s="236">
        <v>16.979000000000003</v>
      </c>
      <c r="I298" s="237"/>
      <c r="J298" s="233"/>
      <c r="K298" s="233"/>
      <c r="L298" s="238"/>
      <c r="M298" s="239"/>
      <c r="N298" s="240"/>
      <c r="O298" s="240"/>
      <c r="P298" s="240"/>
      <c r="Q298" s="240"/>
      <c r="R298" s="240"/>
      <c r="S298" s="240"/>
      <c r="T298" s="241"/>
      <c r="AT298" s="242" t="s">
        <v>177</v>
      </c>
      <c r="AU298" s="242" t="s">
        <v>90</v>
      </c>
      <c r="AV298" s="14" t="s">
        <v>171</v>
      </c>
      <c r="AW298" s="14" t="s">
        <v>36</v>
      </c>
      <c r="AX298" s="14" t="s">
        <v>88</v>
      </c>
      <c r="AY298" s="242" t="s">
        <v>164</v>
      </c>
    </row>
    <row r="299" spans="1:65" s="2" customFormat="1" ht="30" customHeight="1">
      <c r="A299" s="36"/>
      <c r="B299" s="37"/>
      <c r="C299" s="193" t="s">
        <v>562</v>
      </c>
      <c r="D299" s="193" t="s">
        <v>166</v>
      </c>
      <c r="E299" s="194" t="s">
        <v>1569</v>
      </c>
      <c r="F299" s="195" t="s">
        <v>1570</v>
      </c>
      <c r="G299" s="196" t="s">
        <v>175</v>
      </c>
      <c r="H299" s="197">
        <v>16.978999999999999</v>
      </c>
      <c r="I299" s="198"/>
      <c r="J299" s="199">
        <f>ROUND(I299*H299,2)</f>
        <v>0</v>
      </c>
      <c r="K299" s="195" t="s">
        <v>1</v>
      </c>
      <c r="L299" s="41"/>
      <c r="M299" s="200" t="s">
        <v>1</v>
      </c>
      <c r="N299" s="201" t="s">
        <v>45</v>
      </c>
      <c r="O299" s="73"/>
      <c r="P299" s="202">
        <f>O299*H299</f>
        <v>0</v>
      </c>
      <c r="Q299" s="202">
        <v>2E-3</v>
      </c>
      <c r="R299" s="202">
        <f>Q299*H299</f>
        <v>3.3958000000000002E-2</v>
      </c>
      <c r="S299" s="202">
        <v>0</v>
      </c>
      <c r="T299" s="203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204" t="s">
        <v>171</v>
      </c>
      <c r="AT299" s="204" t="s">
        <v>166</v>
      </c>
      <c r="AU299" s="204" t="s">
        <v>90</v>
      </c>
      <c r="AY299" s="19" t="s">
        <v>164</v>
      </c>
      <c r="BE299" s="205">
        <f>IF(N299="základní",J299,0)</f>
        <v>0</v>
      </c>
      <c r="BF299" s="205">
        <f>IF(N299="snížená",J299,0)</f>
        <v>0</v>
      </c>
      <c r="BG299" s="205">
        <f>IF(N299="zákl. přenesená",J299,0)</f>
        <v>0</v>
      </c>
      <c r="BH299" s="205">
        <f>IF(N299="sníž. přenesená",J299,0)</f>
        <v>0</v>
      </c>
      <c r="BI299" s="205">
        <f>IF(N299="nulová",J299,0)</f>
        <v>0</v>
      </c>
      <c r="BJ299" s="19" t="s">
        <v>88</v>
      </c>
      <c r="BK299" s="205">
        <f>ROUND(I299*H299,2)</f>
        <v>0</v>
      </c>
      <c r="BL299" s="19" t="s">
        <v>171</v>
      </c>
      <c r="BM299" s="204" t="s">
        <v>1571</v>
      </c>
    </row>
    <row r="300" spans="1:65" s="2" customFormat="1" ht="22.2" customHeight="1">
      <c r="A300" s="36"/>
      <c r="B300" s="37"/>
      <c r="C300" s="193" t="s">
        <v>567</v>
      </c>
      <c r="D300" s="193" t="s">
        <v>166</v>
      </c>
      <c r="E300" s="194" t="s">
        <v>1572</v>
      </c>
      <c r="F300" s="195" t="s">
        <v>1573</v>
      </c>
      <c r="G300" s="196" t="s">
        <v>169</v>
      </c>
      <c r="H300" s="197">
        <v>151.43700000000001</v>
      </c>
      <c r="I300" s="198"/>
      <c r="J300" s="199">
        <f>ROUND(I300*H300,2)</f>
        <v>0</v>
      </c>
      <c r="K300" s="195" t="s">
        <v>170</v>
      </c>
      <c r="L300" s="41"/>
      <c r="M300" s="200" t="s">
        <v>1</v>
      </c>
      <c r="N300" s="201" t="s">
        <v>45</v>
      </c>
      <c r="O300" s="73"/>
      <c r="P300" s="202">
        <f>O300*H300</f>
        <v>0</v>
      </c>
      <c r="Q300" s="202">
        <v>1.42E-3</v>
      </c>
      <c r="R300" s="202">
        <f>Q300*H300</f>
        <v>0.21504054000000003</v>
      </c>
      <c r="S300" s="202">
        <v>0</v>
      </c>
      <c r="T300" s="203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204" t="s">
        <v>171</v>
      </c>
      <c r="AT300" s="204" t="s">
        <v>166</v>
      </c>
      <c r="AU300" s="204" t="s">
        <v>90</v>
      </c>
      <c r="AY300" s="19" t="s">
        <v>164</v>
      </c>
      <c r="BE300" s="205">
        <f>IF(N300="základní",J300,0)</f>
        <v>0</v>
      </c>
      <c r="BF300" s="205">
        <f>IF(N300="snížená",J300,0)</f>
        <v>0</v>
      </c>
      <c r="BG300" s="205">
        <f>IF(N300="zákl. přenesená",J300,0)</f>
        <v>0</v>
      </c>
      <c r="BH300" s="205">
        <f>IF(N300="sníž. přenesená",J300,0)</f>
        <v>0</v>
      </c>
      <c r="BI300" s="205">
        <f>IF(N300="nulová",J300,0)</f>
        <v>0</v>
      </c>
      <c r="BJ300" s="19" t="s">
        <v>88</v>
      </c>
      <c r="BK300" s="205">
        <f>ROUND(I300*H300,2)</f>
        <v>0</v>
      </c>
      <c r="BL300" s="19" t="s">
        <v>171</v>
      </c>
      <c r="BM300" s="204" t="s">
        <v>1574</v>
      </c>
    </row>
    <row r="301" spans="1:65" s="13" customFormat="1" ht="10.199999999999999">
      <c r="B301" s="206"/>
      <c r="C301" s="207"/>
      <c r="D301" s="208" t="s">
        <v>177</v>
      </c>
      <c r="E301" s="209" t="s">
        <v>1</v>
      </c>
      <c r="F301" s="210" t="s">
        <v>1575</v>
      </c>
      <c r="G301" s="207"/>
      <c r="H301" s="211">
        <v>11.289</v>
      </c>
      <c r="I301" s="212"/>
      <c r="J301" s="207"/>
      <c r="K301" s="207"/>
      <c r="L301" s="213"/>
      <c r="M301" s="214"/>
      <c r="N301" s="215"/>
      <c r="O301" s="215"/>
      <c r="P301" s="215"/>
      <c r="Q301" s="215"/>
      <c r="R301" s="215"/>
      <c r="S301" s="215"/>
      <c r="T301" s="216"/>
      <c r="AT301" s="217" t="s">
        <v>177</v>
      </c>
      <c r="AU301" s="217" t="s">
        <v>90</v>
      </c>
      <c r="AV301" s="13" t="s">
        <v>90</v>
      </c>
      <c r="AW301" s="13" t="s">
        <v>36</v>
      </c>
      <c r="AX301" s="13" t="s">
        <v>80</v>
      </c>
      <c r="AY301" s="217" t="s">
        <v>164</v>
      </c>
    </row>
    <row r="302" spans="1:65" s="13" customFormat="1" ht="10.199999999999999">
      <c r="B302" s="206"/>
      <c r="C302" s="207"/>
      <c r="D302" s="208" t="s">
        <v>177</v>
      </c>
      <c r="E302" s="209" t="s">
        <v>1</v>
      </c>
      <c r="F302" s="210" t="s">
        <v>1576</v>
      </c>
      <c r="G302" s="207"/>
      <c r="H302" s="211">
        <v>16.324999999999999</v>
      </c>
      <c r="I302" s="212"/>
      <c r="J302" s="207"/>
      <c r="K302" s="207"/>
      <c r="L302" s="213"/>
      <c r="M302" s="214"/>
      <c r="N302" s="215"/>
      <c r="O302" s="215"/>
      <c r="P302" s="215"/>
      <c r="Q302" s="215"/>
      <c r="R302" s="215"/>
      <c r="S302" s="215"/>
      <c r="T302" s="216"/>
      <c r="AT302" s="217" t="s">
        <v>177</v>
      </c>
      <c r="AU302" s="217" t="s">
        <v>90</v>
      </c>
      <c r="AV302" s="13" t="s">
        <v>90</v>
      </c>
      <c r="AW302" s="13" t="s">
        <v>36</v>
      </c>
      <c r="AX302" s="13" t="s">
        <v>80</v>
      </c>
      <c r="AY302" s="217" t="s">
        <v>164</v>
      </c>
    </row>
    <row r="303" spans="1:65" s="13" customFormat="1" ht="20.399999999999999">
      <c r="B303" s="206"/>
      <c r="C303" s="207"/>
      <c r="D303" s="208" t="s">
        <v>177</v>
      </c>
      <c r="E303" s="209" t="s">
        <v>1</v>
      </c>
      <c r="F303" s="210" t="s">
        <v>1577</v>
      </c>
      <c r="G303" s="207"/>
      <c r="H303" s="211">
        <v>116.751</v>
      </c>
      <c r="I303" s="212"/>
      <c r="J303" s="207"/>
      <c r="K303" s="207"/>
      <c r="L303" s="213"/>
      <c r="M303" s="214"/>
      <c r="N303" s="215"/>
      <c r="O303" s="215"/>
      <c r="P303" s="215"/>
      <c r="Q303" s="215"/>
      <c r="R303" s="215"/>
      <c r="S303" s="215"/>
      <c r="T303" s="216"/>
      <c r="AT303" s="217" t="s">
        <v>177</v>
      </c>
      <c r="AU303" s="217" t="s">
        <v>90</v>
      </c>
      <c r="AV303" s="13" t="s">
        <v>90</v>
      </c>
      <c r="AW303" s="13" t="s">
        <v>36</v>
      </c>
      <c r="AX303" s="13" t="s">
        <v>80</v>
      </c>
      <c r="AY303" s="217" t="s">
        <v>164</v>
      </c>
    </row>
    <row r="304" spans="1:65" s="13" customFormat="1" ht="10.199999999999999">
      <c r="B304" s="206"/>
      <c r="C304" s="207"/>
      <c r="D304" s="208" t="s">
        <v>177</v>
      </c>
      <c r="E304" s="209" t="s">
        <v>1</v>
      </c>
      <c r="F304" s="210" t="s">
        <v>1578</v>
      </c>
      <c r="G304" s="207"/>
      <c r="H304" s="211">
        <v>7.0720000000000001</v>
      </c>
      <c r="I304" s="212"/>
      <c r="J304" s="207"/>
      <c r="K304" s="207"/>
      <c r="L304" s="213"/>
      <c r="M304" s="214"/>
      <c r="N304" s="215"/>
      <c r="O304" s="215"/>
      <c r="P304" s="215"/>
      <c r="Q304" s="215"/>
      <c r="R304" s="215"/>
      <c r="S304" s="215"/>
      <c r="T304" s="216"/>
      <c r="AT304" s="217" t="s">
        <v>177</v>
      </c>
      <c r="AU304" s="217" t="s">
        <v>90</v>
      </c>
      <c r="AV304" s="13" t="s">
        <v>90</v>
      </c>
      <c r="AW304" s="13" t="s">
        <v>36</v>
      </c>
      <c r="AX304" s="13" t="s">
        <v>80</v>
      </c>
      <c r="AY304" s="217" t="s">
        <v>164</v>
      </c>
    </row>
    <row r="305" spans="1:65" s="14" customFormat="1" ht="10.199999999999999">
      <c r="B305" s="232"/>
      <c r="C305" s="233"/>
      <c r="D305" s="208" t="s">
        <v>177</v>
      </c>
      <c r="E305" s="234" t="s">
        <v>1</v>
      </c>
      <c r="F305" s="235" t="s">
        <v>206</v>
      </c>
      <c r="G305" s="233"/>
      <c r="H305" s="236">
        <v>151.43700000000001</v>
      </c>
      <c r="I305" s="237"/>
      <c r="J305" s="233"/>
      <c r="K305" s="233"/>
      <c r="L305" s="238"/>
      <c r="M305" s="239"/>
      <c r="N305" s="240"/>
      <c r="O305" s="240"/>
      <c r="P305" s="240"/>
      <c r="Q305" s="240"/>
      <c r="R305" s="240"/>
      <c r="S305" s="240"/>
      <c r="T305" s="241"/>
      <c r="AT305" s="242" t="s">
        <v>177</v>
      </c>
      <c r="AU305" s="242" t="s">
        <v>90</v>
      </c>
      <c r="AV305" s="14" t="s">
        <v>171</v>
      </c>
      <c r="AW305" s="14" t="s">
        <v>36</v>
      </c>
      <c r="AX305" s="14" t="s">
        <v>88</v>
      </c>
      <c r="AY305" s="242" t="s">
        <v>164</v>
      </c>
    </row>
    <row r="306" spans="1:65" s="2" customFormat="1" ht="22.2" customHeight="1">
      <c r="A306" s="36"/>
      <c r="B306" s="37"/>
      <c r="C306" s="193" t="s">
        <v>571</v>
      </c>
      <c r="D306" s="193" t="s">
        <v>166</v>
      </c>
      <c r="E306" s="194" t="s">
        <v>1579</v>
      </c>
      <c r="F306" s="195" t="s">
        <v>1580</v>
      </c>
      <c r="G306" s="196" t="s">
        <v>169</v>
      </c>
      <c r="H306" s="197">
        <v>151.43700000000001</v>
      </c>
      <c r="I306" s="198"/>
      <c r="J306" s="199">
        <f>ROUND(I306*H306,2)</f>
        <v>0</v>
      </c>
      <c r="K306" s="195" t="s">
        <v>170</v>
      </c>
      <c r="L306" s="41"/>
      <c r="M306" s="200" t="s">
        <v>1</v>
      </c>
      <c r="N306" s="201" t="s">
        <v>45</v>
      </c>
      <c r="O306" s="73"/>
      <c r="P306" s="202">
        <f>O306*H306</f>
        <v>0</v>
      </c>
      <c r="Q306" s="202">
        <v>0</v>
      </c>
      <c r="R306" s="202">
        <f>Q306*H306</f>
        <v>0</v>
      </c>
      <c r="S306" s="202">
        <v>0</v>
      </c>
      <c r="T306" s="203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204" t="s">
        <v>171</v>
      </c>
      <c r="AT306" s="204" t="s">
        <v>166</v>
      </c>
      <c r="AU306" s="204" t="s">
        <v>90</v>
      </c>
      <c r="AY306" s="19" t="s">
        <v>164</v>
      </c>
      <c r="BE306" s="205">
        <f>IF(N306="základní",J306,0)</f>
        <v>0</v>
      </c>
      <c r="BF306" s="205">
        <f>IF(N306="snížená",J306,0)</f>
        <v>0</v>
      </c>
      <c r="BG306" s="205">
        <f>IF(N306="zákl. přenesená",J306,0)</f>
        <v>0</v>
      </c>
      <c r="BH306" s="205">
        <f>IF(N306="sníž. přenesená",J306,0)</f>
        <v>0</v>
      </c>
      <c r="BI306" s="205">
        <f>IF(N306="nulová",J306,0)</f>
        <v>0</v>
      </c>
      <c r="BJ306" s="19" t="s">
        <v>88</v>
      </c>
      <c r="BK306" s="205">
        <f>ROUND(I306*H306,2)</f>
        <v>0</v>
      </c>
      <c r="BL306" s="19" t="s">
        <v>171</v>
      </c>
      <c r="BM306" s="204" t="s">
        <v>1581</v>
      </c>
    </row>
    <row r="307" spans="1:65" s="2" customFormat="1" ht="22.2" customHeight="1">
      <c r="A307" s="36"/>
      <c r="B307" s="37"/>
      <c r="C307" s="193" t="s">
        <v>576</v>
      </c>
      <c r="D307" s="193" t="s">
        <v>166</v>
      </c>
      <c r="E307" s="194" t="s">
        <v>1582</v>
      </c>
      <c r="F307" s="195" t="s">
        <v>1583</v>
      </c>
      <c r="G307" s="196" t="s">
        <v>186</v>
      </c>
      <c r="H307" s="197">
        <v>2.6320000000000001</v>
      </c>
      <c r="I307" s="198"/>
      <c r="J307" s="199">
        <f>ROUND(I307*H307,2)</f>
        <v>0</v>
      </c>
      <c r="K307" s="195" t="s">
        <v>170</v>
      </c>
      <c r="L307" s="41"/>
      <c r="M307" s="200" t="s">
        <v>1</v>
      </c>
      <c r="N307" s="201" t="s">
        <v>45</v>
      </c>
      <c r="O307" s="73"/>
      <c r="P307" s="202">
        <f>O307*H307</f>
        <v>0</v>
      </c>
      <c r="Q307" s="202">
        <v>1.0508900000000001</v>
      </c>
      <c r="R307" s="202">
        <f>Q307*H307</f>
        <v>2.7659424800000005</v>
      </c>
      <c r="S307" s="202">
        <v>0</v>
      </c>
      <c r="T307" s="203">
        <f>S307*H307</f>
        <v>0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R307" s="204" t="s">
        <v>171</v>
      </c>
      <c r="AT307" s="204" t="s">
        <v>166</v>
      </c>
      <c r="AU307" s="204" t="s">
        <v>90</v>
      </c>
      <c r="AY307" s="19" t="s">
        <v>164</v>
      </c>
      <c r="BE307" s="205">
        <f>IF(N307="základní",J307,0)</f>
        <v>0</v>
      </c>
      <c r="BF307" s="205">
        <f>IF(N307="snížená",J307,0)</f>
        <v>0</v>
      </c>
      <c r="BG307" s="205">
        <f>IF(N307="zákl. přenesená",J307,0)</f>
        <v>0</v>
      </c>
      <c r="BH307" s="205">
        <f>IF(N307="sníž. přenesená",J307,0)</f>
        <v>0</v>
      </c>
      <c r="BI307" s="205">
        <f>IF(N307="nulová",J307,0)</f>
        <v>0</v>
      </c>
      <c r="BJ307" s="19" t="s">
        <v>88</v>
      </c>
      <c r="BK307" s="205">
        <f>ROUND(I307*H307,2)</f>
        <v>0</v>
      </c>
      <c r="BL307" s="19" t="s">
        <v>171</v>
      </c>
      <c r="BM307" s="204" t="s">
        <v>1584</v>
      </c>
    </row>
    <row r="308" spans="1:65" s="13" customFormat="1" ht="10.199999999999999">
      <c r="B308" s="206"/>
      <c r="C308" s="207"/>
      <c r="D308" s="208" t="s">
        <v>177</v>
      </c>
      <c r="E308" s="209" t="s">
        <v>1</v>
      </c>
      <c r="F308" s="210" t="s">
        <v>1585</v>
      </c>
      <c r="G308" s="207"/>
      <c r="H308" s="211">
        <v>2.6320000000000001</v>
      </c>
      <c r="I308" s="212"/>
      <c r="J308" s="207"/>
      <c r="K308" s="207"/>
      <c r="L308" s="213"/>
      <c r="M308" s="214"/>
      <c r="N308" s="215"/>
      <c r="O308" s="215"/>
      <c r="P308" s="215"/>
      <c r="Q308" s="215"/>
      <c r="R308" s="215"/>
      <c r="S308" s="215"/>
      <c r="T308" s="216"/>
      <c r="AT308" s="217" t="s">
        <v>177</v>
      </c>
      <c r="AU308" s="217" t="s">
        <v>90</v>
      </c>
      <c r="AV308" s="13" t="s">
        <v>90</v>
      </c>
      <c r="AW308" s="13" t="s">
        <v>36</v>
      </c>
      <c r="AX308" s="13" t="s">
        <v>88</v>
      </c>
      <c r="AY308" s="217" t="s">
        <v>164</v>
      </c>
    </row>
    <row r="309" spans="1:65" s="2" customFormat="1" ht="14.4" customHeight="1">
      <c r="A309" s="36"/>
      <c r="B309" s="37"/>
      <c r="C309" s="193" t="s">
        <v>581</v>
      </c>
      <c r="D309" s="193" t="s">
        <v>166</v>
      </c>
      <c r="E309" s="194" t="s">
        <v>1586</v>
      </c>
      <c r="F309" s="195" t="s">
        <v>1587</v>
      </c>
      <c r="G309" s="196" t="s">
        <v>579</v>
      </c>
      <c r="H309" s="197">
        <v>32</v>
      </c>
      <c r="I309" s="198"/>
      <c r="J309" s="199">
        <f>ROUND(I309*H309,2)</f>
        <v>0</v>
      </c>
      <c r="K309" s="195" t="s">
        <v>1</v>
      </c>
      <c r="L309" s="41"/>
      <c r="M309" s="200" t="s">
        <v>1</v>
      </c>
      <c r="N309" s="201" t="s">
        <v>45</v>
      </c>
      <c r="O309" s="73"/>
      <c r="P309" s="202">
        <f>O309*H309</f>
        <v>0</v>
      </c>
      <c r="Q309" s="202">
        <v>4.5359999999999998E-2</v>
      </c>
      <c r="R309" s="202">
        <f>Q309*H309</f>
        <v>1.4515199999999999</v>
      </c>
      <c r="S309" s="202">
        <v>0</v>
      </c>
      <c r="T309" s="203">
        <f>S309*H309</f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204" t="s">
        <v>171</v>
      </c>
      <c r="AT309" s="204" t="s">
        <v>166</v>
      </c>
      <c r="AU309" s="204" t="s">
        <v>90</v>
      </c>
      <c r="AY309" s="19" t="s">
        <v>164</v>
      </c>
      <c r="BE309" s="205">
        <f>IF(N309="základní",J309,0)</f>
        <v>0</v>
      </c>
      <c r="BF309" s="205">
        <f>IF(N309="snížená",J309,0)</f>
        <v>0</v>
      </c>
      <c r="BG309" s="205">
        <f>IF(N309="zákl. přenesená",J309,0)</f>
        <v>0</v>
      </c>
      <c r="BH309" s="205">
        <f>IF(N309="sníž. přenesená",J309,0)</f>
        <v>0</v>
      </c>
      <c r="BI309" s="205">
        <f>IF(N309="nulová",J309,0)</f>
        <v>0</v>
      </c>
      <c r="BJ309" s="19" t="s">
        <v>88</v>
      </c>
      <c r="BK309" s="205">
        <f>ROUND(I309*H309,2)</f>
        <v>0</v>
      </c>
      <c r="BL309" s="19" t="s">
        <v>171</v>
      </c>
      <c r="BM309" s="204" t="s">
        <v>1588</v>
      </c>
    </row>
    <row r="310" spans="1:65" s="2" customFormat="1" ht="14.4" customHeight="1">
      <c r="A310" s="36"/>
      <c r="B310" s="37"/>
      <c r="C310" s="193" t="s">
        <v>585</v>
      </c>
      <c r="D310" s="193" t="s">
        <v>166</v>
      </c>
      <c r="E310" s="194" t="s">
        <v>1589</v>
      </c>
      <c r="F310" s="195" t="s">
        <v>1590</v>
      </c>
      <c r="G310" s="196" t="s">
        <v>175</v>
      </c>
      <c r="H310" s="197">
        <v>3</v>
      </c>
      <c r="I310" s="198"/>
      <c r="J310" s="199">
        <f>ROUND(I310*H310,2)</f>
        <v>0</v>
      </c>
      <c r="K310" s="195" t="s">
        <v>170</v>
      </c>
      <c r="L310" s="41"/>
      <c r="M310" s="200" t="s">
        <v>1</v>
      </c>
      <c r="N310" s="201" t="s">
        <v>45</v>
      </c>
      <c r="O310" s="73"/>
      <c r="P310" s="202">
        <f>O310*H310</f>
        <v>0</v>
      </c>
      <c r="Q310" s="202">
        <v>2.6446800000000001</v>
      </c>
      <c r="R310" s="202">
        <f>Q310*H310</f>
        <v>7.9340400000000004</v>
      </c>
      <c r="S310" s="202">
        <v>0</v>
      </c>
      <c r="T310" s="203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204" t="s">
        <v>171</v>
      </c>
      <c r="AT310" s="204" t="s">
        <v>166</v>
      </c>
      <c r="AU310" s="204" t="s">
        <v>90</v>
      </c>
      <c r="AY310" s="19" t="s">
        <v>164</v>
      </c>
      <c r="BE310" s="205">
        <f>IF(N310="základní",J310,0)</f>
        <v>0</v>
      </c>
      <c r="BF310" s="205">
        <f>IF(N310="snížená",J310,0)</f>
        <v>0</v>
      </c>
      <c r="BG310" s="205">
        <f>IF(N310="zákl. přenesená",J310,0)</f>
        <v>0</v>
      </c>
      <c r="BH310" s="205">
        <f>IF(N310="sníž. přenesená",J310,0)</f>
        <v>0</v>
      </c>
      <c r="BI310" s="205">
        <f>IF(N310="nulová",J310,0)</f>
        <v>0</v>
      </c>
      <c r="BJ310" s="19" t="s">
        <v>88</v>
      </c>
      <c r="BK310" s="205">
        <f>ROUND(I310*H310,2)</f>
        <v>0</v>
      </c>
      <c r="BL310" s="19" t="s">
        <v>171</v>
      </c>
      <c r="BM310" s="204" t="s">
        <v>1591</v>
      </c>
    </row>
    <row r="311" spans="1:65" s="2" customFormat="1" ht="19.8" customHeight="1">
      <c r="A311" s="36"/>
      <c r="B311" s="37"/>
      <c r="C311" s="193" t="s">
        <v>884</v>
      </c>
      <c r="D311" s="193" t="s">
        <v>166</v>
      </c>
      <c r="E311" s="194" t="s">
        <v>1592</v>
      </c>
      <c r="F311" s="195" t="s">
        <v>1593</v>
      </c>
      <c r="G311" s="196" t="s">
        <v>175</v>
      </c>
      <c r="H311" s="197">
        <v>0.86199999999999999</v>
      </c>
      <c r="I311" s="198"/>
      <c r="J311" s="199">
        <f>ROUND(I311*H311,2)</f>
        <v>0</v>
      </c>
      <c r="K311" s="195" t="s">
        <v>170</v>
      </c>
      <c r="L311" s="41"/>
      <c r="M311" s="200" t="s">
        <v>1</v>
      </c>
      <c r="N311" s="201" t="s">
        <v>45</v>
      </c>
      <c r="O311" s="73"/>
      <c r="P311" s="202">
        <f>O311*H311</f>
        <v>0</v>
      </c>
      <c r="Q311" s="202">
        <v>2.5018699999999998</v>
      </c>
      <c r="R311" s="202">
        <f>Q311*H311</f>
        <v>2.1566119399999999</v>
      </c>
      <c r="S311" s="202">
        <v>0</v>
      </c>
      <c r="T311" s="203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204" t="s">
        <v>171</v>
      </c>
      <c r="AT311" s="204" t="s">
        <v>166</v>
      </c>
      <c r="AU311" s="204" t="s">
        <v>90</v>
      </c>
      <c r="AY311" s="19" t="s">
        <v>164</v>
      </c>
      <c r="BE311" s="205">
        <f>IF(N311="základní",J311,0)</f>
        <v>0</v>
      </c>
      <c r="BF311" s="205">
        <f>IF(N311="snížená",J311,0)</f>
        <v>0</v>
      </c>
      <c r="BG311" s="205">
        <f>IF(N311="zákl. přenesená",J311,0)</f>
        <v>0</v>
      </c>
      <c r="BH311" s="205">
        <f>IF(N311="sníž. přenesená",J311,0)</f>
        <v>0</v>
      </c>
      <c r="BI311" s="205">
        <f>IF(N311="nulová",J311,0)</f>
        <v>0</v>
      </c>
      <c r="BJ311" s="19" t="s">
        <v>88</v>
      </c>
      <c r="BK311" s="205">
        <f>ROUND(I311*H311,2)</f>
        <v>0</v>
      </c>
      <c r="BL311" s="19" t="s">
        <v>171</v>
      </c>
      <c r="BM311" s="204" t="s">
        <v>1594</v>
      </c>
    </row>
    <row r="312" spans="1:65" s="13" customFormat="1" ht="10.199999999999999">
      <c r="B312" s="206"/>
      <c r="C312" s="207"/>
      <c r="D312" s="208" t="s">
        <v>177</v>
      </c>
      <c r="E312" s="209" t="s">
        <v>1</v>
      </c>
      <c r="F312" s="210" t="s">
        <v>1595</v>
      </c>
      <c r="G312" s="207"/>
      <c r="H312" s="211">
        <v>0.86199999999999999</v>
      </c>
      <c r="I312" s="212"/>
      <c r="J312" s="207"/>
      <c r="K312" s="207"/>
      <c r="L312" s="213"/>
      <c r="M312" s="214"/>
      <c r="N312" s="215"/>
      <c r="O312" s="215"/>
      <c r="P312" s="215"/>
      <c r="Q312" s="215"/>
      <c r="R312" s="215"/>
      <c r="S312" s="215"/>
      <c r="T312" s="216"/>
      <c r="AT312" s="217" t="s">
        <v>177</v>
      </c>
      <c r="AU312" s="217" t="s">
        <v>90</v>
      </c>
      <c r="AV312" s="13" t="s">
        <v>90</v>
      </c>
      <c r="AW312" s="13" t="s">
        <v>36</v>
      </c>
      <c r="AX312" s="13" t="s">
        <v>88</v>
      </c>
      <c r="AY312" s="217" t="s">
        <v>164</v>
      </c>
    </row>
    <row r="313" spans="1:65" s="2" customFormat="1" ht="22.2" customHeight="1">
      <c r="A313" s="36"/>
      <c r="B313" s="37"/>
      <c r="C313" s="193" t="s">
        <v>888</v>
      </c>
      <c r="D313" s="193" t="s">
        <v>166</v>
      </c>
      <c r="E313" s="194" t="s">
        <v>1596</v>
      </c>
      <c r="F313" s="195" t="s">
        <v>1597</v>
      </c>
      <c r="G313" s="196" t="s">
        <v>175</v>
      </c>
      <c r="H313" s="197">
        <v>22.128</v>
      </c>
      <c r="I313" s="198"/>
      <c r="J313" s="199">
        <f>ROUND(I313*H313,2)</f>
        <v>0</v>
      </c>
      <c r="K313" s="195" t="s">
        <v>170</v>
      </c>
      <c r="L313" s="41"/>
      <c r="M313" s="200" t="s">
        <v>1</v>
      </c>
      <c r="N313" s="201" t="s">
        <v>45</v>
      </c>
      <c r="O313" s="73"/>
      <c r="P313" s="202">
        <f>O313*H313</f>
        <v>0</v>
      </c>
      <c r="Q313" s="202">
        <v>2.5018699999999998</v>
      </c>
      <c r="R313" s="202">
        <f>Q313*H313</f>
        <v>55.361379359999994</v>
      </c>
      <c r="S313" s="202">
        <v>0</v>
      </c>
      <c r="T313" s="203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204" t="s">
        <v>171</v>
      </c>
      <c r="AT313" s="204" t="s">
        <v>166</v>
      </c>
      <c r="AU313" s="204" t="s">
        <v>90</v>
      </c>
      <c r="AY313" s="19" t="s">
        <v>164</v>
      </c>
      <c r="BE313" s="205">
        <f>IF(N313="základní",J313,0)</f>
        <v>0</v>
      </c>
      <c r="BF313" s="205">
        <f>IF(N313="snížená",J313,0)</f>
        <v>0</v>
      </c>
      <c r="BG313" s="205">
        <f>IF(N313="zákl. přenesená",J313,0)</f>
        <v>0</v>
      </c>
      <c r="BH313" s="205">
        <f>IF(N313="sníž. přenesená",J313,0)</f>
        <v>0</v>
      </c>
      <c r="BI313" s="205">
        <f>IF(N313="nulová",J313,0)</f>
        <v>0</v>
      </c>
      <c r="BJ313" s="19" t="s">
        <v>88</v>
      </c>
      <c r="BK313" s="205">
        <f>ROUND(I313*H313,2)</f>
        <v>0</v>
      </c>
      <c r="BL313" s="19" t="s">
        <v>171</v>
      </c>
      <c r="BM313" s="204" t="s">
        <v>1598</v>
      </c>
    </row>
    <row r="314" spans="1:65" s="13" customFormat="1" ht="20.399999999999999">
      <c r="B314" s="206"/>
      <c r="C314" s="207"/>
      <c r="D314" s="208" t="s">
        <v>177</v>
      </c>
      <c r="E314" s="209" t="s">
        <v>1</v>
      </c>
      <c r="F314" s="210" t="s">
        <v>1599</v>
      </c>
      <c r="G314" s="207"/>
      <c r="H314" s="211">
        <v>8.3650000000000002</v>
      </c>
      <c r="I314" s="212"/>
      <c r="J314" s="207"/>
      <c r="K314" s="207"/>
      <c r="L314" s="213"/>
      <c r="M314" s="214"/>
      <c r="N314" s="215"/>
      <c r="O314" s="215"/>
      <c r="P314" s="215"/>
      <c r="Q314" s="215"/>
      <c r="R314" s="215"/>
      <c r="S314" s="215"/>
      <c r="T314" s="216"/>
      <c r="AT314" s="217" t="s">
        <v>177</v>
      </c>
      <c r="AU314" s="217" t="s">
        <v>90</v>
      </c>
      <c r="AV314" s="13" t="s">
        <v>90</v>
      </c>
      <c r="AW314" s="13" t="s">
        <v>36</v>
      </c>
      <c r="AX314" s="13" t="s">
        <v>80</v>
      </c>
      <c r="AY314" s="217" t="s">
        <v>164</v>
      </c>
    </row>
    <row r="315" spans="1:65" s="13" customFormat="1" ht="10.199999999999999">
      <c r="B315" s="206"/>
      <c r="C315" s="207"/>
      <c r="D315" s="208" t="s">
        <v>177</v>
      </c>
      <c r="E315" s="209" t="s">
        <v>1</v>
      </c>
      <c r="F315" s="210" t="s">
        <v>1600</v>
      </c>
      <c r="G315" s="207"/>
      <c r="H315" s="211">
        <v>5.6980000000000004</v>
      </c>
      <c r="I315" s="212"/>
      <c r="J315" s="207"/>
      <c r="K315" s="207"/>
      <c r="L315" s="213"/>
      <c r="M315" s="214"/>
      <c r="N315" s="215"/>
      <c r="O315" s="215"/>
      <c r="P315" s="215"/>
      <c r="Q315" s="215"/>
      <c r="R315" s="215"/>
      <c r="S315" s="215"/>
      <c r="T315" s="216"/>
      <c r="AT315" s="217" t="s">
        <v>177</v>
      </c>
      <c r="AU315" s="217" t="s">
        <v>90</v>
      </c>
      <c r="AV315" s="13" t="s">
        <v>90</v>
      </c>
      <c r="AW315" s="13" t="s">
        <v>36</v>
      </c>
      <c r="AX315" s="13" t="s">
        <v>80</v>
      </c>
      <c r="AY315" s="217" t="s">
        <v>164</v>
      </c>
    </row>
    <row r="316" spans="1:65" s="15" customFormat="1" ht="10.199999999999999">
      <c r="B316" s="243"/>
      <c r="C316" s="244"/>
      <c r="D316" s="208" t="s">
        <v>177</v>
      </c>
      <c r="E316" s="245" t="s">
        <v>1</v>
      </c>
      <c r="F316" s="246" t="s">
        <v>456</v>
      </c>
      <c r="G316" s="244"/>
      <c r="H316" s="247">
        <v>14.063000000000001</v>
      </c>
      <c r="I316" s="248"/>
      <c r="J316" s="244"/>
      <c r="K316" s="244"/>
      <c r="L316" s="249"/>
      <c r="M316" s="250"/>
      <c r="N316" s="251"/>
      <c r="O316" s="251"/>
      <c r="P316" s="251"/>
      <c r="Q316" s="251"/>
      <c r="R316" s="251"/>
      <c r="S316" s="251"/>
      <c r="T316" s="252"/>
      <c r="AT316" s="253" t="s">
        <v>177</v>
      </c>
      <c r="AU316" s="253" t="s">
        <v>90</v>
      </c>
      <c r="AV316" s="15" t="s">
        <v>179</v>
      </c>
      <c r="AW316" s="15" t="s">
        <v>36</v>
      </c>
      <c r="AX316" s="15" t="s">
        <v>80</v>
      </c>
      <c r="AY316" s="253" t="s">
        <v>164</v>
      </c>
    </row>
    <row r="317" spans="1:65" s="13" customFormat="1" ht="30.6">
      <c r="B317" s="206"/>
      <c r="C317" s="207"/>
      <c r="D317" s="208" t="s">
        <v>177</v>
      </c>
      <c r="E317" s="209" t="s">
        <v>1</v>
      </c>
      <c r="F317" s="210" t="s">
        <v>1601</v>
      </c>
      <c r="G317" s="207"/>
      <c r="H317" s="211">
        <v>3.81</v>
      </c>
      <c r="I317" s="212"/>
      <c r="J317" s="207"/>
      <c r="K317" s="207"/>
      <c r="L317" s="213"/>
      <c r="M317" s="214"/>
      <c r="N317" s="215"/>
      <c r="O317" s="215"/>
      <c r="P317" s="215"/>
      <c r="Q317" s="215"/>
      <c r="R317" s="215"/>
      <c r="S317" s="215"/>
      <c r="T317" s="216"/>
      <c r="AT317" s="217" t="s">
        <v>177</v>
      </c>
      <c r="AU317" s="217" t="s">
        <v>90</v>
      </c>
      <c r="AV317" s="13" t="s">
        <v>90</v>
      </c>
      <c r="AW317" s="13" t="s">
        <v>36</v>
      </c>
      <c r="AX317" s="13" t="s">
        <v>80</v>
      </c>
      <c r="AY317" s="217" t="s">
        <v>164</v>
      </c>
    </row>
    <row r="318" spans="1:65" s="13" customFormat="1" ht="10.199999999999999">
      <c r="B318" s="206"/>
      <c r="C318" s="207"/>
      <c r="D318" s="208" t="s">
        <v>177</v>
      </c>
      <c r="E318" s="209" t="s">
        <v>1</v>
      </c>
      <c r="F318" s="210" t="s">
        <v>1602</v>
      </c>
      <c r="G318" s="207"/>
      <c r="H318" s="211">
        <v>4.2549999999999999</v>
      </c>
      <c r="I318" s="212"/>
      <c r="J318" s="207"/>
      <c r="K318" s="207"/>
      <c r="L318" s="213"/>
      <c r="M318" s="214"/>
      <c r="N318" s="215"/>
      <c r="O318" s="215"/>
      <c r="P318" s="215"/>
      <c r="Q318" s="215"/>
      <c r="R318" s="215"/>
      <c r="S318" s="215"/>
      <c r="T318" s="216"/>
      <c r="AT318" s="217" t="s">
        <v>177</v>
      </c>
      <c r="AU318" s="217" t="s">
        <v>90</v>
      </c>
      <c r="AV318" s="13" t="s">
        <v>90</v>
      </c>
      <c r="AW318" s="13" t="s">
        <v>36</v>
      </c>
      <c r="AX318" s="13" t="s">
        <v>80</v>
      </c>
      <c r="AY318" s="217" t="s">
        <v>164</v>
      </c>
    </row>
    <row r="319" spans="1:65" s="15" customFormat="1" ht="10.199999999999999">
      <c r="B319" s="243"/>
      <c r="C319" s="244"/>
      <c r="D319" s="208" t="s">
        <v>177</v>
      </c>
      <c r="E319" s="245" t="s">
        <v>1</v>
      </c>
      <c r="F319" s="246" t="s">
        <v>456</v>
      </c>
      <c r="G319" s="244"/>
      <c r="H319" s="247">
        <v>8.0649999999999995</v>
      </c>
      <c r="I319" s="248"/>
      <c r="J319" s="244"/>
      <c r="K319" s="244"/>
      <c r="L319" s="249"/>
      <c r="M319" s="250"/>
      <c r="N319" s="251"/>
      <c r="O319" s="251"/>
      <c r="P319" s="251"/>
      <c r="Q319" s="251"/>
      <c r="R319" s="251"/>
      <c r="S319" s="251"/>
      <c r="T319" s="252"/>
      <c r="AT319" s="253" t="s">
        <v>177</v>
      </c>
      <c r="AU319" s="253" t="s">
        <v>90</v>
      </c>
      <c r="AV319" s="15" t="s">
        <v>179</v>
      </c>
      <c r="AW319" s="15" t="s">
        <v>36</v>
      </c>
      <c r="AX319" s="15" t="s">
        <v>80</v>
      </c>
      <c r="AY319" s="253" t="s">
        <v>164</v>
      </c>
    </row>
    <row r="320" spans="1:65" s="14" customFormat="1" ht="10.199999999999999">
      <c r="B320" s="232"/>
      <c r="C320" s="233"/>
      <c r="D320" s="208" t="s">
        <v>177</v>
      </c>
      <c r="E320" s="234" t="s">
        <v>1</v>
      </c>
      <c r="F320" s="235" t="s">
        <v>206</v>
      </c>
      <c r="G320" s="233"/>
      <c r="H320" s="236">
        <v>22.128</v>
      </c>
      <c r="I320" s="237"/>
      <c r="J320" s="233"/>
      <c r="K320" s="233"/>
      <c r="L320" s="238"/>
      <c r="M320" s="239"/>
      <c r="N320" s="240"/>
      <c r="O320" s="240"/>
      <c r="P320" s="240"/>
      <c r="Q320" s="240"/>
      <c r="R320" s="240"/>
      <c r="S320" s="240"/>
      <c r="T320" s="241"/>
      <c r="AT320" s="242" t="s">
        <v>177</v>
      </c>
      <c r="AU320" s="242" t="s">
        <v>90</v>
      </c>
      <c r="AV320" s="14" t="s">
        <v>171</v>
      </c>
      <c r="AW320" s="14" t="s">
        <v>36</v>
      </c>
      <c r="AX320" s="14" t="s">
        <v>88</v>
      </c>
      <c r="AY320" s="242" t="s">
        <v>164</v>
      </c>
    </row>
    <row r="321" spans="1:65" s="2" customFormat="1" ht="22.2" customHeight="1">
      <c r="A321" s="36"/>
      <c r="B321" s="37"/>
      <c r="C321" s="193" t="s">
        <v>896</v>
      </c>
      <c r="D321" s="193" t="s">
        <v>166</v>
      </c>
      <c r="E321" s="194" t="s">
        <v>1603</v>
      </c>
      <c r="F321" s="195" t="s">
        <v>1604</v>
      </c>
      <c r="G321" s="196" t="s">
        <v>175</v>
      </c>
      <c r="H321" s="197">
        <v>22.128</v>
      </c>
      <c r="I321" s="198"/>
      <c r="J321" s="199">
        <f>ROUND(I321*H321,2)</f>
        <v>0</v>
      </c>
      <c r="K321" s="195" t="s">
        <v>1</v>
      </c>
      <c r="L321" s="41"/>
      <c r="M321" s="200" t="s">
        <v>1</v>
      </c>
      <c r="N321" s="201" t="s">
        <v>45</v>
      </c>
      <c r="O321" s="73"/>
      <c r="P321" s="202">
        <f>O321*H321</f>
        <v>0</v>
      </c>
      <c r="Q321" s="202">
        <v>2E-3</v>
      </c>
      <c r="R321" s="202">
        <f>Q321*H321</f>
        <v>4.4256000000000004E-2</v>
      </c>
      <c r="S321" s="202">
        <v>0</v>
      </c>
      <c r="T321" s="203">
        <f>S321*H321</f>
        <v>0</v>
      </c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R321" s="204" t="s">
        <v>171</v>
      </c>
      <c r="AT321" s="204" t="s">
        <v>166</v>
      </c>
      <c r="AU321" s="204" t="s">
        <v>90</v>
      </c>
      <c r="AY321" s="19" t="s">
        <v>164</v>
      </c>
      <c r="BE321" s="205">
        <f>IF(N321="základní",J321,0)</f>
        <v>0</v>
      </c>
      <c r="BF321" s="205">
        <f>IF(N321="snížená",J321,0)</f>
        <v>0</v>
      </c>
      <c r="BG321" s="205">
        <f>IF(N321="zákl. přenesená",J321,0)</f>
        <v>0</v>
      </c>
      <c r="BH321" s="205">
        <f>IF(N321="sníž. přenesená",J321,0)</f>
        <v>0</v>
      </c>
      <c r="BI321" s="205">
        <f>IF(N321="nulová",J321,0)</f>
        <v>0</v>
      </c>
      <c r="BJ321" s="19" t="s">
        <v>88</v>
      </c>
      <c r="BK321" s="205">
        <f>ROUND(I321*H321,2)</f>
        <v>0</v>
      </c>
      <c r="BL321" s="19" t="s">
        <v>171</v>
      </c>
      <c r="BM321" s="204" t="s">
        <v>1605</v>
      </c>
    </row>
    <row r="322" spans="1:65" s="2" customFormat="1" ht="19.8" customHeight="1">
      <c r="A322" s="36"/>
      <c r="B322" s="37"/>
      <c r="C322" s="193" t="s">
        <v>899</v>
      </c>
      <c r="D322" s="193" t="s">
        <v>166</v>
      </c>
      <c r="E322" s="194" t="s">
        <v>1606</v>
      </c>
      <c r="F322" s="195" t="s">
        <v>1607</v>
      </c>
      <c r="G322" s="196" t="s">
        <v>169</v>
      </c>
      <c r="H322" s="197">
        <v>170.471</v>
      </c>
      <c r="I322" s="198"/>
      <c r="J322" s="199">
        <f>ROUND(I322*H322,2)</f>
        <v>0</v>
      </c>
      <c r="K322" s="195" t="s">
        <v>170</v>
      </c>
      <c r="L322" s="41"/>
      <c r="M322" s="200" t="s">
        <v>1</v>
      </c>
      <c r="N322" s="201" t="s">
        <v>45</v>
      </c>
      <c r="O322" s="73"/>
      <c r="P322" s="202">
        <f>O322*H322</f>
        <v>0</v>
      </c>
      <c r="Q322" s="202">
        <v>4.0499999999999998E-3</v>
      </c>
      <c r="R322" s="202">
        <f>Q322*H322</f>
        <v>0.69040754999999998</v>
      </c>
      <c r="S322" s="202">
        <v>0</v>
      </c>
      <c r="T322" s="203">
        <f>S322*H322</f>
        <v>0</v>
      </c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R322" s="204" t="s">
        <v>171</v>
      </c>
      <c r="AT322" s="204" t="s">
        <v>166</v>
      </c>
      <c r="AU322" s="204" t="s">
        <v>90</v>
      </c>
      <c r="AY322" s="19" t="s">
        <v>164</v>
      </c>
      <c r="BE322" s="205">
        <f>IF(N322="základní",J322,0)</f>
        <v>0</v>
      </c>
      <c r="BF322" s="205">
        <f>IF(N322="snížená",J322,0)</f>
        <v>0</v>
      </c>
      <c r="BG322" s="205">
        <f>IF(N322="zákl. přenesená",J322,0)</f>
        <v>0</v>
      </c>
      <c r="BH322" s="205">
        <f>IF(N322="sníž. přenesená",J322,0)</f>
        <v>0</v>
      </c>
      <c r="BI322" s="205">
        <f>IF(N322="nulová",J322,0)</f>
        <v>0</v>
      </c>
      <c r="BJ322" s="19" t="s">
        <v>88</v>
      </c>
      <c r="BK322" s="205">
        <f>ROUND(I322*H322,2)</f>
        <v>0</v>
      </c>
      <c r="BL322" s="19" t="s">
        <v>171</v>
      </c>
      <c r="BM322" s="204" t="s">
        <v>1608</v>
      </c>
    </row>
    <row r="323" spans="1:65" s="13" customFormat="1" ht="20.399999999999999">
      <c r="B323" s="206"/>
      <c r="C323" s="207"/>
      <c r="D323" s="208" t="s">
        <v>177</v>
      </c>
      <c r="E323" s="209" t="s">
        <v>1</v>
      </c>
      <c r="F323" s="210" t="s">
        <v>1609</v>
      </c>
      <c r="G323" s="207"/>
      <c r="H323" s="211">
        <v>33.972999999999999</v>
      </c>
      <c r="I323" s="212"/>
      <c r="J323" s="207"/>
      <c r="K323" s="207"/>
      <c r="L323" s="213"/>
      <c r="M323" s="214"/>
      <c r="N323" s="215"/>
      <c r="O323" s="215"/>
      <c r="P323" s="215"/>
      <c r="Q323" s="215"/>
      <c r="R323" s="215"/>
      <c r="S323" s="215"/>
      <c r="T323" s="216"/>
      <c r="AT323" s="217" t="s">
        <v>177</v>
      </c>
      <c r="AU323" s="217" t="s">
        <v>90</v>
      </c>
      <c r="AV323" s="13" t="s">
        <v>90</v>
      </c>
      <c r="AW323" s="13" t="s">
        <v>36</v>
      </c>
      <c r="AX323" s="13" t="s">
        <v>80</v>
      </c>
      <c r="AY323" s="217" t="s">
        <v>164</v>
      </c>
    </row>
    <row r="324" spans="1:65" s="13" customFormat="1" ht="10.199999999999999">
      <c r="B324" s="206"/>
      <c r="C324" s="207"/>
      <c r="D324" s="208" t="s">
        <v>177</v>
      </c>
      <c r="E324" s="209" t="s">
        <v>1</v>
      </c>
      <c r="F324" s="210" t="s">
        <v>1610</v>
      </c>
      <c r="G324" s="207"/>
      <c r="H324" s="211">
        <v>4.2160000000000002</v>
      </c>
      <c r="I324" s="212"/>
      <c r="J324" s="207"/>
      <c r="K324" s="207"/>
      <c r="L324" s="213"/>
      <c r="M324" s="214"/>
      <c r="N324" s="215"/>
      <c r="O324" s="215"/>
      <c r="P324" s="215"/>
      <c r="Q324" s="215"/>
      <c r="R324" s="215"/>
      <c r="S324" s="215"/>
      <c r="T324" s="216"/>
      <c r="AT324" s="217" t="s">
        <v>177</v>
      </c>
      <c r="AU324" s="217" t="s">
        <v>90</v>
      </c>
      <c r="AV324" s="13" t="s">
        <v>90</v>
      </c>
      <c r="AW324" s="13" t="s">
        <v>36</v>
      </c>
      <c r="AX324" s="13" t="s">
        <v>80</v>
      </c>
      <c r="AY324" s="217" t="s">
        <v>164</v>
      </c>
    </row>
    <row r="325" spans="1:65" s="13" customFormat="1" ht="10.199999999999999">
      <c r="B325" s="206"/>
      <c r="C325" s="207"/>
      <c r="D325" s="208" t="s">
        <v>177</v>
      </c>
      <c r="E325" s="209" t="s">
        <v>1</v>
      </c>
      <c r="F325" s="210" t="s">
        <v>1611</v>
      </c>
      <c r="G325" s="207"/>
      <c r="H325" s="211">
        <v>51.978999999999999</v>
      </c>
      <c r="I325" s="212"/>
      <c r="J325" s="207"/>
      <c r="K325" s="207"/>
      <c r="L325" s="213"/>
      <c r="M325" s="214"/>
      <c r="N325" s="215"/>
      <c r="O325" s="215"/>
      <c r="P325" s="215"/>
      <c r="Q325" s="215"/>
      <c r="R325" s="215"/>
      <c r="S325" s="215"/>
      <c r="T325" s="216"/>
      <c r="AT325" s="217" t="s">
        <v>177</v>
      </c>
      <c r="AU325" s="217" t="s">
        <v>90</v>
      </c>
      <c r="AV325" s="13" t="s">
        <v>90</v>
      </c>
      <c r="AW325" s="13" t="s">
        <v>36</v>
      </c>
      <c r="AX325" s="13" t="s">
        <v>80</v>
      </c>
      <c r="AY325" s="217" t="s">
        <v>164</v>
      </c>
    </row>
    <row r="326" spans="1:65" s="13" customFormat="1" ht="10.199999999999999">
      <c r="B326" s="206"/>
      <c r="C326" s="207"/>
      <c r="D326" s="208" t="s">
        <v>177</v>
      </c>
      <c r="E326" s="209" t="s">
        <v>1</v>
      </c>
      <c r="F326" s="210" t="s">
        <v>1612</v>
      </c>
      <c r="G326" s="207"/>
      <c r="H326" s="211">
        <v>17.420999999999999</v>
      </c>
      <c r="I326" s="212"/>
      <c r="J326" s="207"/>
      <c r="K326" s="207"/>
      <c r="L326" s="213"/>
      <c r="M326" s="214"/>
      <c r="N326" s="215"/>
      <c r="O326" s="215"/>
      <c r="P326" s="215"/>
      <c r="Q326" s="215"/>
      <c r="R326" s="215"/>
      <c r="S326" s="215"/>
      <c r="T326" s="216"/>
      <c r="AT326" s="217" t="s">
        <v>177</v>
      </c>
      <c r="AU326" s="217" t="s">
        <v>90</v>
      </c>
      <c r="AV326" s="13" t="s">
        <v>90</v>
      </c>
      <c r="AW326" s="13" t="s">
        <v>36</v>
      </c>
      <c r="AX326" s="13" t="s">
        <v>80</v>
      </c>
      <c r="AY326" s="217" t="s">
        <v>164</v>
      </c>
    </row>
    <row r="327" spans="1:65" s="13" customFormat="1" ht="10.199999999999999">
      <c r="B327" s="206"/>
      <c r="C327" s="207"/>
      <c r="D327" s="208" t="s">
        <v>177</v>
      </c>
      <c r="E327" s="209" t="s">
        <v>1</v>
      </c>
      <c r="F327" s="210" t="s">
        <v>1613</v>
      </c>
      <c r="G327" s="207"/>
      <c r="H327" s="211">
        <v>21.669</v>
      </c>
      <c r="I327" s="212"/>
      <c r="J327" s="207"/>
      <c r="K327" s="207"/>
      <c r="L327" s="213"/>
      <c r="M327" s="214"/>
      <c r="N327" s="215"/>
      <c r="O327" s="215"/>
      <c r="P327" s="215"/>
      <c r="Q327" s="215"/>
      <c r="R327" s="215"/>
      <c r="S327" s="215"/>
      <c r="T327" s="216"/>
      <c r="AT327" s="217" t="s">
        <v>177</v>
      </c>
      <c r="AU327" s="217" t="s">
        <v>90</v>
      </c>
      <c r="AV327" s="13" t="s">
        <v>90</v>
      </c>
      <c r="AW327" s="13" t="s">
        <v>36</v>
      </c>
      <c r="AX327" s="13" t="s">
        <v>80</v>
      </c>
      <c r="AY327" s="217" t="s">
        <v>164</v>
      </c>
    </row>
    <row r="328" spans="1:65" s="13" customFormat="1" ht="10.199999999999999">
      <c r="B328" s="206"/>
      <c r="C328" s="207"/>
      <c r="D328" s="208" t="s">
        <v>177</v>
      </c>
      <c r="E328" s="209" t="s">
        <v>1</v>
      </c>
      <c r="F328" s="210" t="s">
        <v>1614</v>
      </c>
      <c r="G328" s="207"/>
      <c r="H328" s="211">
        <v>41.213000000000001</v>
      </c>
      <c r="I328" s="212"/>
      <c r="J328" s="207"/>
      <c r="K328" s="207"/>
      <c r="L328" s="213"/>
      <c r="M328" s="214"/>
      <c r="N328" s="215"/>
      <c r="O328" s="215"/>
      <c r="P328" s="215"/>
      <c r="Q328" s="215"/>
      <c r="R328" s="215"/>
      <c r="S328" s="215"/>
      <c r="T328" s="216"/>
      <c r="AT328" s="217" t="s">
        <v>177</v>
      </c>
      <c r="AU328" s="217" t="s">
        <v>90</v>
      </c>
      <c r="AV328" s="13" t="s">
        <v>90</v>
      </c>
      <c r="AW328" s="13" t="s">
        <v>36</v>
      </c>
      <c r="AX328" s="13" t="s">
        <v>80</v>
      </c>
      <c r="AY328" s="217" t="s">
        <v>164</v>
      </c>
    </row>
    <row r="329" spans="1:65" s="14" customFormat="1" ht="10.199999999999999">
      <c r="B329" s="232"/>
      <c r="C329" s="233"/>
      <c r="D329" s="208" t="s">
        <v>177</v>
      </c>
      <c r="E329" s="234" t="s">
        <v>1</v>
      </c>
      <c r="F329" s="235" t="s">
        <v>206</v>
      </c>
      <c r="G329" s="233"/>
      <c r="H329" s="236">
        <v>170.471</v>
      </c>
      <c r="I329" s="237"/>
      <c r="J329" s="233"/>
      <c r="K329" s="233"/>
      <c r="L329" s="238"/>
      <c r="M329" s="239"/>
      <c r="N329" s="240"/>
      <c r="O329" s="240"/>
      <c r="P329" s="240"/>
      <c r="Q329" s="240"/>
      <c r="R329" s="240"/>
      <c r="S329" s="240"/>
      <c r="T329" s="241"/>
      <c r="AT329" s="242" t="s">
        <v>177</v>
      </c>
      <c r="AU329" s="242" t="s">
        <v>90</v>
      </c>
      <c r="AV329" s="14" t="s">
        <v>171</v>
      </c>
      <c r="AW329" s="14" t="s">
        <v>36</v>
      </c>
      <c r="AX329" s="14" t="s">
        <v>88</v>
      </c>
      <c r="AY329" s="242" t="s">
        <v>164</v>
      </c>
    </row>
    <row r="330" spans="1:65" s="2" customFormat="1" ht="22.2" customHeight="1">
      <c r="A330" s="36"/>
      <c r="B330" s="37"/>
      <c r="C330" s="193" t="s">
        <v>902</v>
      </c>
      <c r="D330" s="193" t="s">
        <v>166</v>
      </c>
      <c r="E330" s="194" t="s">
        <v>1615</v>
      </c>
      <c r="F330" s="195" t="s">
        <v>1616</v>
      </c>
      <c r="G330" s="196" t="s">
        <v>169</v>
      </c>
      <c r="H330" s="197">
        <v>170.471</v>
      </c>
      <c r="I330" s="198"/>
      <c r="J330" s="199">
        <f>ROUND(I330*H330,2)</f>
        <v>0</v>
      </c>
      <c r="K330" s="195" t="s">
        <v>170</v>
      </c>
      <c r="L330" s="41"/>
      <c r="M330" s="200" t="s">
        <v>1</v>
      </c>
      <c r="N330" s="201" t="s">
        <v>45</v>
      </c>
      <c r="O330" s="73"/>
      <c r="P330" s="202">
        <f>O330*H330</f>
        <v>0</v>
      </c>
      <c r="Q330" s="202">
        <v>0</v>
      </c>
      <c r="R330" s="202">
        <f>Q330*H330</f>
        <v>0</v>
      </c>
      <c r="S330" s="202">
        <v>0</v>
      </c>
      <c r="T330" s="203">
        <f>S330*H330</f>
        <v>0</v>
      </c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R330" s="204" t="s">
        <v>171</v>
      </c>
      <c r="AT330" s="204" t="s">
        <v>166</v>
      </c>
      <c r="AU330" s="204" t="s">
        <v>90</v>
      </c>
      <c r="AY330" s="19" t="s">
        <v>164</v>
      </c>
      <c r="BE330" s="205">
        <f>IF(N330="základní",J330,0)</f>
        <v>0</v>
      </c>
      <c r="BF330" s="205">
        <f>IF(N330="snížená",J330,0)</f>
        <v>0</v>
      </c>
      <c r="BG330" s="205">
        <f>IF(N330="zákl. přenesená",J330,0)</f>
        <v>0</v>
      </c>
      <c r="BH330" s="205">
        <f>IF(N330="sníž. přenesená",J330,0)</f>
        <v>0</v>
      </c>
      <c r="BI330" s="205">
        <f>IF(N330="nulová",J330,0)</f>
        <v>0</v>
      </c>
      <c r="BJ330" s="19" t="s">
        <v>88</v>
      </c>
      <c r="BK330" s="205">
        <f>ROUND(I330*H330,2)</f>
        <v>0</v>
      </c>
      <c r="BL330" s="19" t="s">
        <v>171</v>
      </c>
      <c r="BM330" s="204" t="s">
        <v>1617</v>
      </c>
    </row>
    <row r="331" spans="1:65" s="2" customFormat="1" ht="22.2" customHeight="1">
      <c r="A331" s="36"/>
      <c r="B331" s="37"/>
      <c r="C331" s="193" t="s">
        <v>904</v>
      </c>
      <c r="D331" s="193" t="s">
        <v>166</v>
      </c>
      <c r="E331" s="194" t="s">
        <v>1618</v>
      </c>
      <c r="F331" s="195" t="s">
        <v>1619</v>
      </c>
      <c r="G331" s="196" t="s">
        <v>169</v>
      </c>
      <c r="H331" s="197">
        <v>9.8469999999999995</v>
      </c>
      <c r="I331" s="198"/>
      <c r="J331" s="199">
        <f>ROUND(I331*H331,2)</f>
        <v>0</v>
      </c>
      <c r="K331" s="195" t="s">
        <v>170</v>
      </c>
      <c r="L331" s="41"/>
      <c r="M331" s="200" t="s">
        <v>1</v>
      </c>
      <c r="N331" s="201" t="s">
        <v>45</v>
      </c>
      <c r="O331" s="73"/>
      <c r="P331" s="202">
        <f>O331*H331</f>
        <v>0</v>
      </c>
      <c r="Q331" s="202">
        <v>3.1099999999999999E-3</v>
      </c>
      <c r="R331" s="202">
        <f>Q331*H331</f>
        <v>3.0624169999999999E-2</v>
      </c>
      <c r="S331" s="202">
        <v>0</v>
      </c>
      <c r="T331" s="203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204" t="s">
        <v>171</v>
      </c>
      <c r="AT331" s="204" t="s">
        <v>166</v>
      </c>
      <c r="AU331" s="204" t="s">
        <v>90</v>
      </c>
      <c r="AY331" s="19" t="s">
        <v>164</v>
      </c>
      <c r="BE331" s="205">
        <f>IF(N331="základní",J331,0)</f>
        <v>0</v>
      </c>
      <c r="BF331" s="205">
        <f>IF(N331="snížená",J331,0)</f>
        <v>0</v>
      </c>
      <c r="BG331" s="205">
        <f>IF(N331="zákl. přenesená",J331,0)</f>
        <v>0</v>
      </c>
      <c r="BH331" s="205">
        <f>IF(N331="sníž. přenesená",J331,0)</f>
        <v>0</v>
      </c>
      <c r="BI331" s="205">
        <f>IF(N331="nulová",J331,0)</f>
        <v>0</v>
      </c>
      <c r="BJ331" s="19" t="s">
        <v>88</v>
      </c>
      <c r="BK331" s="205">
        <f>ROUND(I331*H331,2)</f>
        <v>0</v>
      </c>
      <c r="BL331" s="19" t="s">
        <v>171</v>
      </c>
      <c r="BM331" s="204" t="s">
        <v>1620</v>
      </c>
    </row>
    <row r="332" spans="1:65" s="13" customFormat="1" ht="10.199999999999999">
      <c r="B332" s="206"/>
      <c r="C332" s="207"/>
      <c r="D332" s="208" t="s">
        <v>177</v>
      </c>
      <c r="E332" s="209" t="s">
        <v>1</v>
      </c>
      <c r="F332" s="210" t="s">
        <v>1621</v>
      </c>
      <c r="G332" s="207"/>
      <c r="H332" s="211">
        <v>9.8469999999999995</v>
      </c>
      <c r="I332" s="212"/>
      <c r="J332" s="207"/>
      <c r="K332" s="207"/>
      <c r="L332" s="213"/>
      <c r="M332" s="214"/>
      <c r="N332" s="215"/>
      <c r="O332" s="215"/>
      <c r="P332" s="215"/>
      <c r="Q332" s="215"/>
      <c r="R332" s="215"/>
      <c r="S332" s="215"/>
      <c r="T332" s="216"/>
      <c r="AT332" s="217" t="s">
        <v>177</v>
      </c>
      <c r="AU332" s="217" t="s">
        <v>90</v>
      </c>
      <c r="AV332" s="13" t="s">
        <v>90</v>
      </c>
      <c r="AW332" s="13" t="s">
        <v>36</v>
      </c>
      <c r="AX332" s="13" t="s">
        <v>88</v>
      </c>
      <c r="AY332" s="217" t="s">
        <v>164</v>
      </c>
    </row>
    <row r="333" spans="1:65" s="2" customFormat="1" ht="22.2" customHeight="1">
      <c r="A333" s="36"/>
      <c r="B333" s="37"/>
      <c r="C333" s="193" t="s">
        <v>911</v>
      </c>
      <c r="D333" s="193" t="s">
        <v>166</v>
      </c>
      <c r="E333" s="194" t="s">
        <v>1622</v>
      </c>
      <c r="F333" s="195" t="s">
        <v>1623</v>
      </c>
      <c r="G333" s="196" t="s">
        <v>169</v>
      </c>
      <c r="H333" s="197">
        <v>9.8469999999999995</v>
      </c>
      <c r="I333" s="198"/>
      <c r="J333" s="199">
        <f>ROUND(I333*H333,2)</f>
        <v>0</v>
      </c>
      <c r="K333" s="195" t="s">
        <v>170</v>
      </c>
      <c r="L333" s="41"/>
      <c r="M333" s="200" t="s">
        <v>1</v>
      </c>
      <c r="N333" s="201" t="s">
        <v>45</v>
      </c>
      <c r="O333" s="73"/>
      <c r="P333" s="202">
        <f>O333*H333</f>
        <v>0</v>
      </c>
      <c r="Q333" s="202">
        <v>0</v>
      </c>
      <c r="R333" s="202">
        <f>Q333*H333</f>
        <v>0</v>
      </c>
      <c r="S333" s="202">
        <v>0</v>
      </c>
      <c r="T333" s="203">
        <f>S333*H333</f>
        <v>0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R333" s="204" t="s">
        <v>171</v>
      </c>
      <c r="AT333" s="204" t="s">
        <v>166</v>
      </c>
      <c r="AU333" s="204" t="s">
        <v>90</v>
      </c>
      <c r="AY333" s="19" t="s">
        <v>164</v>
      </c>
      <c r="BE333" s="205">
        <f>IF(N333="základní",J333,0)</f>
        <v>0</v>
      </c>
      <c r="BF333" s="205">
        <f>IF(N333="snížená",J333,0)</f>
        <v>0</v>
      </c>
      <c r="BG333" s="205">
        <f>IF(N333="zákl. přenesená",J333,0)</f>
        <v>0</v>
      </c>
      <c r="BH333" s="205">
        <f>IF(N333="sníž. přenesená",J333,0)</f>
        <v>0</v>
      </c>
      <c r="BI333" s="205">
        <f>IF(N333="nulová",J333,0)</f>
        <v>0</v>
      </c>
      <c r="BJ333" s="19" t="s">
        <v>88</v>
      </c>
      <c r="BK333" s="205">
        <f>ROUND(I333*H333,2)</f>
        <v>0</v>
      </c>
      <c r="BL333" s="19" t="s">
        <v>171</v>
      </c>
      <c r="BM333" s="204" t="s">
        <v>1624</v>
      </c>
    </row>
    <row r="334" spans="1:65" s="2" customFormat="1" ht="22.2" customHeight="1">
      <c r="A334" s="36"/>
      <c r="B334" s="37"/>
      <c r="C334" s="193" t="s">
        <v>914</v>
      </c>
      <c r="D334" s="193" t="s">
        <v>166</v>
      </c>
      <c r="E334" s="194" t="s">
        <v>1625</v>
      </c>
      <c r="F334" s="195" t="s">
        <v>1626</v>
      </c>
      <c r="G334" s="196" t="s">
        <v>169</v>
      </c>
      <c r="H334" s="197">
        <v>180.31800000000001</v>
      </c>
      <c r="I334" s="198"/>
      <c r="J334" s="199">
        <f>ROUND(I334*H334,2)</f>
        <v>0</v>
      </c>
      <c r="K334" s="195" t="s">
        <v>170</v>
      </c>
      <c r="L334" s="41"/>
      <c r="M334" s="200" t="s">
        <v>1</v>
      </c>
      <c r="N334" s="201" t="s">
        <v>45</v>
      </c>
      <c r="O334" s="73"/>
      <c r="P334" s="202">
        <f>O334*H334</f>
        <v>0</v>
      </c>
      <c r="Q334" s="202">
        <v>2.8999999999999998E-3</v>
      </c>
      <c r="R334" s="202">
        <f>Q334*H334</f>
        <v>0.5229222</v>
      </c>
      <c r="S334" s="202">
        <v>0</v>
      </c>
      <c r="T334" s="203">
        <f>S334*H334</f>
        <v>0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R334" s="204" t="s">
        <v>171</v>
      </c>
      <c r="AT334" s="204" t="s">
        <v>166</v>
      </c>
      <c r="AU334" s="204" t="s">
        <v>90</v>
      </c>
      <c r="AY334" s="19" t="s">
        <v>164</v>
      </c>
      <c r="BE334" s="205">
        <f>IF(N334="základní",J334,0)</f>
        <v>0</v>
      </c>
      <c r="BF334" s="205">
        <f>IF(N334="snížená",J334,0)</f>
        <v>0</v>
      </c>
      <c r="BG334" s="205">
        <f>IF(N334="zákl. přenesená",J334,0)</f>
        <v>0</v>
      </c>
      <c r="BH334" s="205">
        <f>IF(N334="sníž. přenesená",J334,0)</f>
        <v>0</v>
      </c>
      <c r="BI334" s="205">
        <f>IF(N334="nulová",J334,0)</f>
        <v>0</v>
      </c>
      <c r="BJ334" s="19" t="s">
        <v>88</v>
      </c>
      <c r="BK334" s="205">
        <f>ROUND(I334*H334,2)</f>
        <v>0</v>
      </c>
      <c r="BL334" s="19" t="s">
        <v>171</v>
      </c>
      <c r="BM334" s="204" t="s">
        <v>1627</v>
      </c>
    </row>
    <row r="335" spans="1:65" s="13" customFormat="1" ht="10.199999999999999">
      <c r="B335" s="206"/>
      <c r="C335" s="207"/>
      <c r="D335" s="208" t="s">
        <v>177</v>
      </c>
      <c r="E335" s="209" t="s">
        <v>1</v>
      </c>
      <c r="F335" s="210" t="s">
        <v>1628</v>
      </c>
      <c r="G335" s="207"/>
      <c r="H335" s="211">
        <v>180.31800000000001</v>
      </c>
      <c r="I335" s="212"/>
      <c r="J335" s="207"/>
      <c r="K335" s="207"/>
      <c r="L335" s="213"/>
      <c r="M335" s="214"/>
      <c r="N335" s="215"/>
      <c r="O335" s="215"/>
      <c r="P335" s="215"/>
      <c r="Q335" s="215"/>
      <c r="R335" s="215"/>
      <c r="S335" s="215"/>
      <c r="T335" s="216"/>
      <c r="AT335" s="217" t="s">
        <v>177</v>
      </c>
      <c r="AU335" s="217" t="s">
        <v>90</v>
      </c>
      <c r="AV335" s="13" t="s">
        <v>90</v>
      </c>
      <c r="AW335" s="13" t="s">
        <v>36</v>
      </c>
      <c r="AX335" s="13" t="s">
        <v>88</v>
      </c>
      <c r="AY335" s="217" t="s">
        <v>164</v>
      </c>
    </row>
    <row r="336" spans="1:65" s="2" customFormat="1" ht="14.4" customHeight="1">
      <c r="A336" s="36"/>
      <c r="B336" s="37"/>
      <c r="C336" s="193" t="s">
        <v>917</v>
      </c>
      <c r="D336" s="193" t="s">
        <v>166</v>
      </c>
      <c r="E336" s="194" t="s">
        <v>1629</v>
      </c>
      <c r="F336" s="195" t="s">
        <v>1630</v>
      </c>
      <c r="G336" s="196" t="s">
        <v>186</v>
      </c>
      <c r="H336" s="197">
        <v>0.152</v>
      </c>
      <c r="I336" s="198"/>
      <c r="J336" s="199">
        <f>ROUND(I336*H336,2)</f>
        <v>0</v>
      </c>
      <c r="K336" s="195" t="s">
        <v>170</v>
      </c>
      <c r="L336" s="41"/>
      <c r="M336" s="200" t="s">
        <v>1</v>
      </c>
      <c r="N336" s="201" t="s">
        <v>45</v>
      </c>
      <c r="O336" s="73"/>
      <c r="P336" s="202">
        <f>O336*H336</f>
        <v>0</v>
      </c>
      <c r="Q336" s="202">
        <v>1.05237</v>
      </c>
      <c r="R336" s="202">
        <f>Q336*H336</f>
        <v>0.15996024</v>
      </c>
      <c r="S336" s="202">
        <v>0</v>
      </c>
      <c r="T336" s="203">
        <f>S336*H336</f>
        <v>0</v>
      </c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R336" s="204" t="s">
        <v>171</v>
      </c>
      <c r="AT336" s="204" t="s">
        <v>166</v>
      </c>
      <c r="AU336" s="204" t="s">
        <v>90</v>
      </c>
      <c r="AY336" s="19" t="s">
        <v>164</v>
      </c>
      <c r="BE336" s="205">
        <f>IF(N336="základní",J336,0)</f>
        <v>0</v>
      </c>
      <c r="BF336" s="205">
        <f>IF(N336="snížená",J336,0)</f>
        <v>0</v>
      </c>
      <c r="BG336" s="205">
        <f>IF(N336="zákl. přenesená",J336,0)</f>
        <v>0</v>
      </c>
      <c r="BH336" s="205">
        <f>IF(N336="sníž. přenesená",J336,0)</f>
        <v>0</v>
      </c>
      <c r="BI336" s="205">
        <f>IF(N336="nulová",J336,0)</f>
        <v>0</v>
      </c>
      <c r="BJ336" s="19" t="s">
        <v>88</v>
      </c>
      <c r="BK336" s="205">
        <f>ROUND(I336*H336,2)</f>
        <v>0</v>
      </c>
      <c r="BL336" s="19" t="s">
        <v>171</v>
      </c>
      <c r="BM336" s="204" t="s">
        <v>1631</v>
      </c>
    </row>
    <row r="337" spans="1:65" s="13" customFormat="1" ht="10.199999999999999">
      <c r="B337" s="206"/>
      <c r="C337" s="207"/>
      <c r="D337" s="208" t="s">
        <v>177</v>
      </c>
      <c r="E337" s="209" t="s">
        <v>1</v>
      </c>
      <c r="F337" s="210" t="s">
        <v>1632</v>
      </c>
      <c r="G337" s="207"/>
      <c r="H337" s="211">
        <v>0.152</v>
      </c>
      <c r="I337" s="212"/>
      <c r="J337" s="207"/>
      <c r="K337" s="207"/>
      <c r="L337" s="213"/>
      <c r="M337" s="214"/>
      <c r="N337" s="215"/>
      <c r="O337" s="215"/>
      <c r="P337" s="215"/>
      <c r="Q337" s="215"/>
      <c r="R337" s="215"/>
      <c r="S337" s="215"/>
      <c r="T337" s="216"/>
      <c r="AT337" s="217" t="s">
        <v>177</v>
      </c>
      <c r="AU337" s="217" t="s">
        <v>90</v>
      </c>
      <c r="AV337" s="13" t="s">
        <v>90</v>
      </c>
      <c r="AW337" s="13" t="s">
        <v>36</v>
      </c>
      <c r="AX337" s="13" t="s">
        <v>88</v>
      </c>
      <c r="AY337" s="217" t="s">
        <v>164</v>
      </c>
    </row>
    <row r="338" spans="1:65" s="2" customFormat="1" ht="14.4" customHeight="1">
      <c r="A338" s="36"/>
      <c r="B338" s="37"/>
      <c r="C338" s="193" t="s">
        <v>919</v>
      </c>
      <c r="D338" s="193" t="s">
        <v>166</v>
      </c>
      <c r="E338" s="194" t="s">
        <v>1629</v>
      </c>
      <c r="F338" s="195" t="s">
        <v>1630</v>
      </c>
      <c r="G338" s="196" t="s">
        <v>186</v>
      </c>
      <c r="H338" s="197">
        <v>5.1779999999999999</v>
      </c>
      <c r="I338" s="198"/>
      <c r="J338" s="199">
        <f>ROUND(I338*H338,2)</f>
        <v>0</v>
      </c>
      <c r="K338" s="195" t="s">
        <v>170</v>
      </c>
      <c r="L338" s="41"/>
      <c r="M338" s="200" t="s">
        <v>1</v>
      </c>
      <c r="N338" s="201" t="s">
        <v>45</v>
      </c>
      <c r="O338" s="73"/>
      <c r="P338" s="202">
        <f>O338*H338</f>
        <v>0</v>
      </c>
      <c r="Q338" s="202">
        <v>1.05237</v>
      </c>
      <c r="R338" s="202">
        <f>Q338*H338</f>
        <v>5.4491718599999999</v>
      </c>
      <c r="S338" s="202">
        <v>0</v>
      </c>
      <c r="T338" s="203">
        <f>S338*H338</f>
        <v>0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R338" s="204" t="s">
        <v>171</v>
      </c>
      <c r="AT338" s="204" t="s">
        <v>166</v>
      </c>
      <c r="AU338" s="204" t="s">
        <v>90</v>
      </c>
      <c r="AY338" s="19" t="s">
        <v>164</v>
      </c>
      <c r="BE338" s="205">
        <f>IF(N338="základní",J338,0)</f>
        <v>0</v>
      </c>
      <c r="BF338" s="205">
        <f>IF(N338="snížená",J338,0)</f>
        <v>0</v>
      </c>
      <c r="BG338" s="205">
        <f>IF(N338="zákl. přenesená",J338,0)</f>
        <v>0</v>
      </c>
      <c r="BH338" s="205">
        <f>IF(N338="sníž. přenesená",J338,0)</f>
        <v>0</v>
      </c>
      <c r="BI338" s="205">
        <f>IF(N338="nulová",J338,0)</f>
        <v>0</v>
      </c>
      <c r="BJ338" s="19" t="s">
        <v>88</v>
      </c>
      <c r="BK338" s="205">
        <f>ROUND(I338*H338,2)</f>
        <v>0</v>
      </c>
      <c r="BL338" s="19" t="s">
        <v>171</v>
      </c>
      <c r="BM338" s="204" t="s">
        <v>1633</v>
      </c>
    </row>
    <row r="339" spans="1:65" s="13" customFormat="1" ht="10.199999999999999">
      <c r="B339" s="206"/>
      <c r="C339" s="207"/>
      <c r="D339" s="208" t="s">
        <v>177</v>
      </c>
      <c r="E339" s="209" t="s">
        <v>1</v>
      </c>
      <c r="F339" s="210" t="s">
        <v>1634</v>
      </c>
      <c r="G339" s="207"/>
      <c r="H339" s="211">
        <v>5.1779999999999999</v>
      </c>
      <c r="I339" s="212"/>
      <c r="J339" s="207"/>
      <c r="K339" s="207"/>
      <c r="L339" s="213"/>
      <c r="M339" s="214"/>
      <c r="N339" s="215"/>
      <c r="O339" s="215"/>
      <c r="P339" s="215"/>
      <c r="Q339" s="215"/>
      <c r="R339" s="215"/>
      <c r="S339" s="215"/>
      <c r="T339" s="216"/>
      <c r="AT339" s="217" t="s">
        <v>177</v>
      </c>
      <c r="AU339" s="217" t="s">
        <v>90</v>
      </c>
      <c r="AV339" s="13" t="s">
        <v>90</v>
      </c>
      <c r="AW339" s="13" t="s">
        <v>36</v>
      </c>
      <c r="AX339" s="13" t="s">
        <v>88</v>
      </c>
      <c r="AY339" s="217" t="s">
        <v>164</v>
      </c>
    </row>
    <row r="340" spans="1:65" s="2" customFormat="1" ht="14.4" customHeight="1">
      <c r="A340" s="36"/>
      <c r="B340" s="37"/>
      <c r="C340" s="193" t="s">
        <v>922</v>
      </c>
      <c r="D340" s="193" t="s">
        <v>166</v>
      </c>
      <c r="E340" s="194" t="s">
        <v>1635</v>
      </c>
      <c r="F340" s="195" t="s">
        <v>1374</v>
      </c>
      <c r="G340" s="196" t="s">
        <v>186</v>
      </c>
      <c r="H340" s="197">
        <v>5.33</v>
      </c>
      <c r="I340" s="198"/>
      <c r="J340" s="199">
        <f>ROUND(I340*H340,2)</f>
        <v>0</v>
      </c>
      <c r="K340" s="195" t="s">
        <v>1</v>
      </c>
      <c r="L340" s="41"/>
      <c r="M340" s="200" t="s">
        <v>1</v>
      </c>
      <c r="N340" s="201" t="s">
        <v>45</v>
      </c>
      <c r="O340" s="73"/>
      <c r="P340" s="202">
        <f>O340*H340</f>
        <v>0</v>
      </c>
      <c r="Q340" s="202">
        <v>0</v>
      </c>
      <c r="R340" s="202">
        <f>Q340*H340</f>
        <v>0</v>
      </c>
      <c r="S340" s="202">
        <v>0</v>
      </c>
      <c r="T340" s="203">
        <f>S340*H340</f>
        <v>0</v>
      </c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R340" s="204" t="s">
        <v>171</v>
      </c>
      <c r="AT340" s="204" t="s">
        <v>166</v>
      </c>
      <c r="AU340" s="204" t="s">
        <v>90</v>
      </c>
      <c r="AY340" s="19" t="s">
        <v>164</v>
      </c>
      <c r="BE340" s="205">
        <f>IF(N340="základní",J340,0)</f>
        <v>0</v>
      </c>
      <c r="BF340" s="205">
        <f>IF(N340="snížená",J340,0)</f>
        <v>0</v>
      </c>
      <c r="BG340" s="205">
        <f>IF(N340="zákl. přenesená",J340,0)</f>
        <v>0</v>
      </c>
      <c r="BH340" s="205">
        <f>IF(N340="sníž. přenesená",J340,0)</f>
        <v>0</v>
      </c>
      <c r="BI340" s="205">
        <f>IF(N340="nulová",J340,0)</f>
        <v>0</v>
      </c>
      <c r="BJ340" s="19" t="s">
        <v>88</v>
      </c>
      <c r="BK340" s="205">
        <f>ROUND(I340*H340,2)</f>
        <v>0</v>
      </c>
      <c r="BL340" s="19" t="s">
        <v>171</v>
      </c>
      <c r="BM340" s="204" t="s">
        <v>1636</v>
      </c>
    </row>
    <row r="341" spans="1:65" s="13" customFormat="1" ht="10.199999999999999">
      <c r="B341" s="206"/>
      <c r="C341" s="207"/>
      <c r="D341" s="208" t="s">
        <v>177</v>
      </c>
      <c r="E341" s="209" t="s">
        <v>1</v>
      </c>
      <c r="F341" s="210" t="s">
        <v>1637</v>
      </c>
      <c r="G341" s="207"/>
      <c r="H341" s="211">
        <v>5.33</v>
      </c>
      <c r="I341" s="212"/>
      <c r="J341" s="207"/>
      <c r="K341" s="207"/>
      <c r="L341" s="213"/>
      <c r="M341" s="214"/>
      <c r="N341" s="215"/>
      <c r="O341" s="215"/>
      <c r="P341" s="215"/>
      <c r="Q341" s="215"/>
      <c r="R341" s="215"/>
      <c r="S341" s="215"/>
      <c r="T341" s="216"/>
      <c r="AT341" s="217" t="s">
        <v>177</v>
      </c>
      <c r="AU341" s="217" t="s">
        <v>90</v>
      </c>
      <c r="AV341" s="13" t="s">
        <v>90</v>
      </c>
      <c r="AW341" s="13" t="s">
        <v>36</v>
      </c>
      <c r="AX341" s="13" t="s">
        <v>88</v>
      </c>
      <c r="AY341" s="217" t="s">
        <v>164</v>
      </c>
    </row>
    <row r="342" spans="1:65" s="2" customFormat="1" ht="22.2" customHeight="1">
      <c r="A342" s="36"/>
      <c r="B342" s="37"/>
      <c r="C342" s="193" t="s">
        <v>926</v>
      </c>
      <c r="D342" s="193" t="s">
        <v>166</v>
      </c>
      <c r="E342" s="194" t="s">
        <v>1638</v>
      </c>
      <c r="F342" s="195" t="s">
        <v>1639</v>
      </c>
      <c r="G342" s="196" t="s">
        <v>169</v>
      </c>
      <c r="H342" s="197">
        <v>67.894999999999996</v>
      </c>
      <c r="I342" s="198"/>
      <c r="J342" s="199">
        <f>ROUND(I342*H342,2)</f>
        <v>0</v>
      </c>
      <c r="K342" s="195" t="s">
        <v>170</v>
      </c>
      <c r="L342" s="41"/>
      <c r="M342" s="200" t="s">
        <v>1</v>
      </c>
      <c r="N342" s="201" t="s">
        <v>45</v>
      </c>
      <c r="O342" s="73"/>
      <c r="P342" s="202">
        <f>O342*H342</f>
        <v>0</v>
      </c>
      <c r="Q342" s="202">
        <v>0.3216</v>
      </c>
      <c r="R342" s="202">
        <f>Q342*H342</f>
        <v>21.835031999999998</v>
      </c>
      <c r="S342" s="202">
        <v>0</v>
      </c>
      <c r="T342" s="203">
        <f>S342*H342</f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204" t="s">
        <v>171</v>
      </c>
      <c r="AT342" s="204" t="s">
        <v>166</v>
      </c>
      <c r="AU342" s="204" t="s">
        <v>90</v>
      </c>
      <c r="AY342" s="19" t="s">
        <v>164</v>
      </c>
      <c r="BE342" s="205">
        <f>IF(N342="základní",J342,0)</f>
        <v>0</v>
      </c>
      <c r="BF342" s="205">
        <f>IF(N342="snížená",J342,0)</f>
        <v>0</v>
      </c>
      <c r="BG342" s="205">
        <f>IF(N342="zákl. přenesená",J342,0)</f>
        <v>0</v>
      </c>
      <c r="BH342" s="205">
        <f>IF(N342="sníž. přenesená",J342,0)</f>
        <v>0</v>
      </c>
      <c r="BI342" s="205">
        <f>IF(N342="nulová",J342,0)</f>
        <v>0</v>
      </c>
      <c r="BJ342" s="19" t="s">
        <v>88</v>
      </c>
      <c r="BK342" s="205">
        <f>ROUND(I342*H342,2)</f>
        <v>0</v>
      </c>
      <c r="BL342" s="19" t="s">
        <v>171</v>
      </c>
      <c r="BM342" s="204" t="s">
        <v>1640</v>
      </c>
    </row>
    <row r="343" spans="1:65" s="13" customFormat="1" ht="20.399999999999999">
      <c r="B343" s="206"/>
      <c r="C343" s="207"/>
      <c r="D343" s="208" t="s">
        <v>177</v>
      </c>
      <c r="E343" s="209" t="s">
        <v>1</v>
      </c>
      <c r="F343" s="210" t="s">
        <v>1641</v>
      </c>
      <c r="G343" s="207"/>
      <c r="H343" s="211">
        <v>30.914999999999999</v>
      </c>
      <c r="I343" s="212"/>
      <c r="J343" s="207"/>
      <c r="K343" s="207"/>
      <c r="L343" s="213"/>
      <c r="M343" s="214"/>
      <c r="N343" s="215"/>
      <c r="O343" s="215"/>
      <c r="P343" s="215"/>
      <c r="Q343" s="215"/>
      <c r="R343" s="215"/>
      <c r="S343" s="215"/>
      <c r="T343" s="216"/>
      <c r="AT343" s="217" t="s">
        <v>177</v>
      </c>
      <c r="AU343" s="217" t="s">
        <v>90</v>
      </c>
      <c r="AV343" s="13" t="s">
        <v>90</v>
      </c>
      <c r="AW343" s="13" t="s">
        <v>36</v>
      </c>
      <c r="AX343" s="13" t="s">
        <v>80</v>
      </c>
      <c r="AY343" s="217" t="s">
        <v>164</v>
      </c>
    </row>
    <row r="344" spans="1:65" s="13" customFormat="1" ht="10.199999999999999">
      <c r="B344" s="206"/>
      <c r="C344" s="207"/>
      <c r="D344" s="208" t="s">
        <v>177</v>
      </c>
      <c r="E344" s="209" t="s">
        <v>1</v>
      </c>
      <c r="F344" s="210" t="s">
        <v>1642</v>
      </c>
      <c r="G344" s="207"/>
      <c r="H344" s="211">
        <v>36.979999999999997</v>
      </c>
      <c r="I344" s="212"/>
      <c r="J344" s="207"/>
      <c r="K344" s="207"/>
      <c r="L344" s="213"/>
      <c r="M344" s="214"/>
      <c r="N344" s="215"/>
      <c r="O344" s="215"/>
      <c r="P344" s="215"/>
      <c r="Q344" s="215"/>
      <c r="R344" s="215"/>
      <c r="S344" s="215"/>
      <c r="T344" s="216"/>
      <c r="AT344" s="217" t="s">
        <v>177</v>
      </c>
      <c r="AU344" s="217" t="s">
        <v>90</v>
      </c>
      <c r="AV344" s="13" t="s">
        <v>90</v>
      </c>
      <c r="AW344" s="13" t="s">
        <v>36</v>
      </c>
      <c r="AX344" s="13" t="s">
        <v>80</v>
      </c>
      <c r="AY344" s="217" t="s">
        <v>164</v>
      </c>
    </row>
    <row r="345" spans="1:65" s="14" customFormat="1" ht="10.199999999999999">
      <c r="B345" s="232"/>
      <c r="C345" s="233"/>
      <c r="D345" s="208" t="s">
        <v>177</v>
      </c>
      <c r="E345" s="234" t="s">
        <v>1</v>
      </c>
      <c r="F345" s="235" t="s">
        <v>206</v>
      </c>
      <c r="G345" s="233"/>
      <c r="H345" s="236">
        <v>67.894999999999996</v>
      </c>
      <c r="I345" s="237"/>
      <c r="J345" s="233"/>
      <c r="K345" s="233"/>
      <c r="L345" s="238"/>
      <c r="M345" s="239"/>
      <c r="N345" s="240"/>
      <c r="O345" s="240"/>
      <c r="P345" s="240"/>
      <c r="Q345" s="240"/>
      <c r="R345" s="240"/>
      <c r="S345" s="240"/>
      <c r="T345" s="241"/>
      <c r="AT345" s="242" t="s">
        <v>177</v>
      </c>
      <c r="AU345" s="242" t="s">
        <v>90</v>
      </c>
      <c r="AV345" s="14" t="s">
        <v>171</v>
      </c>
      <c r="AW345" s="14" t="s">
        <v>36</v>
      </c>
      <c r="AX345" s="14" t="s">
        <v>88</v>
      </c>
      <c r="AY345" s="242" t="s">
        <v>164</v>
      </c>
    </row>
    <row r="346" spans="1:65" s="12" customFormat="1" ht="22.8" customHeight="1">
      <c r="B346" s="177"/>
      <c r="C346" s="178"/>
      <c r="D346" s="179" t="s">
        <v>79</v>
      </c>
      <c r="E346" s="191" t="s">
        <v>171</v>
      </c>
      <c r="F346" s="191" t="s">
        <v>1643</v>
      </c>
      <c r="G346" s="178"/>
      <c r="H346" s="178"/>
      <c r="I346" s="181"/>
      <c r="J346" s="192">
        <f>BK346</f>
        <v>0</v>
      </c>
      <c r="K346" s="178"/>
      <c r="L346" s="183"/>
      <c r="M346" s="184"/>
      <c r="N346" s="185"/>
      <c r="O346" s="185"/>
      <c r="P346" s="186">
        <f>SUM(P347:P440)</f>
        <v>0</v>
      </c>
      <c r="Q346" s="185"/>
      <c r="R346" s="186">
        <f>SUM(R347:R440)</f>
        <v>1468.6377443399999</v>
      </c>
      <c r="S346" s="185"/>
      <c r="T346" s="187">
        <f>SUM(T347:T440)</f>
        <v>0</v>
      </c>
      <c r="AR346" s="188" t="s">
        <v>88</v>
      </c>
      <c r="AT346" s="189" t="s">
        <v>79</v>
      </c>
      <c r="AU346" s="189" t="s">
        <v>88</v>
      </c>
      <c r="AY346" s="188" t="s">
        <v>164</v>
      </c>
      <c r="BK346" s="190">
        <f>SUM(BK347:BK440)</f>
        <v>0</v>
      </c>
    </row>
    <row r="347" spans="1:65" s="2" customFormat="1" ht="14.4" customHeight="1">
      <c r="A347" s="36"/>
      <c r="B347" s="37"/>
      <c r="C347" s="193" t="s">
        <v>932</v>
      </c>
      <c r="D347" s="193" t="s">
        <v>166</v>
      </c>
      <c r="E347" s="194" t="s">
        <v>1644</v>
      </c>
      <c r="F347" s="195" t="s">
        <v>1645</v>
      </c>
      <c r="G347" s="196" t="s">
        <v>175</v>
      </c>
      <c r="H347" s="197">
        <v>8.3000000000000007</v>
      </c>
      <c r="I347" s="198"/>
      <c r="J347" s="199">
        <f>ROUND(I347*H347,2)</f>
        <v>0</v>
      </c>
      <c r="K347" s="195" t="s">
        <v>170</v>
      </c>
      <c r="L347" s="41"/>
      <c r="M347" s="200" t="s">
        <v>1</v>
      </c>
      <c r="N347" s="201" t="s">
        <v>45</v>
      </c>
      <c r="O347" s="73"/>
      <c r="P347" s="202">
        <f>O347*H347</f>
        <v>0</v>
      </c>
      <c r="Q347" s="202">
        <v>2.5020099999999998</v>
      </c>
      <c r="R347" s="202">
        <f>Q347*H347</f>
        <v>20.766683</v>
      </c>
      <c r="S347" s="202">
        <v>0</v>
      </c>
      <c r="T347" s="203">
        <f>S347*H347</f>
        <v>0</v>
      </c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R347" s="204" t="s">
        <v>171</v>
      </c>
      <c r="AT347" s="204" t="s">
        <v>166</v>
      </c>
      <c r="AU347" s="204" t="s">
        <v>90</v>
      </c>
      <c r="AY347" s="19" t="s">
        <v>164</v>
      </c>
      <c r="BE347" s="205">
        <f>IF(N347="základní",J347,0)</f>
        <v>0</v>
      </c>
      <c r="BF347" s="205">
        <f>IF(N347="snížená",J347,0)</f>
        <v>0</v>
      </c>
      <c r="BG347" s="205">
        <f>IF(N347="zákl. přenesená",J347,0)</f>
        <v>0</v>
      </c>
      <c r="BH347" s="205">
        <f>IF(N347="sníž. přenesená",J347,0)</f>
        <v>0</v>
      </c>
      <c r="BI347" s="205">
        <f>IF(N347="nulová",J347,0)</f>
        <v>0</v>
      </c>
      <c r="BJ347" s="19" t="s">
        <v>88</v>
      </c>
      <c r="BK347" s="205">
        <f>ROUND(I347*H347,2)</f>
        <v>0</v>
      </c>
      <c r="BL347" s="19" t="s">
        <v>171</v>
      </c>
      <c r="BM347" s="204" t="s">
        <v>1646</v>
      </c>
    </row>
    <row r="348" spans="1:65" s="13" customFormat="1" ht="10.199999999999999">
      <c r="B348" s="206"/>
      <c r="C348" s="207"/>
      <c r="D348" s="208" t="s">
        <v>177</v>
      </c>
      <c r="E348" s="209" t="s">
        <v>1</v>
      </c>
      <c r="F348" s="210" t="s">
        <v>1647</v>
      </c>
      <c r="G348" s="207"/>
      <c r="H348" s="211">
        <v>8.3000000000000007</v>
      </c>
      <c r="I348" s="212"/>
      <c r="J348" s="207"/>
      <c r="K348" s="207"/>
      <c r="L348" s="213"/>
      <c r="M348" s="214"/>
      <c r="N348" s="215"/>
      <c r="O348" s="215"/>
      <c r="P348" s="215"/>
      <c r="Q348" s="215"/>
      <c r="R348" s="215"/>
      <c r="S348" s="215"/>
      <c r="T348" s="216"/>
      <c r="AT348" s="217" t="s">
        <v>177</v>
      </c>
      <c r="AU348" s="217" t="s">
        <v>90</v>
      </c>
      <c r="AV348" s="13" t="s">
        <v>90</v>
      </c>
      <c r="AW348" s="13" t="s">
        <v>36</v>
      </c>
      <c r="AX348" s="13" t="s">
        <v>88</v>
      </c>
      <c r="AY348" s="217" t="s">
        <v>164</v>
      </c>
    </row>
    <row r="349" spans="1:65" s="2" customFormat="1" ht="14.4" customHeight="1">
      <c r="A349" s="36"/>
      <c r="B349" s="37"/>
      <c r="C349" s="193" t="s">
        <v>937</v>
      </c>
      <c r="D349" s="193" t="s">
        <v>166</v>
      </c>
      <c r="E349" s="194" t="s">
        <v>1648</v>
      </c>
      <c r="F349" s="195" t="s">
        <v>1649</v>
      </c>
      <c r="G349" s="196" t="s">
        <v>175</v>
      </c>
      <c r="H349" s="197">
        <v>515.48099999999999</v>
      </c>
      <c r="I349" s="198"/>
      <c r="J349" s="199">
        <f>ROUND(I349*H349,2)</f>
        <v>0</v>
      </c>
      <c r="K349" s="195" t="s">
        <v>170</v>
      </c>
      <c r="L349" s="41"/>
      <c r="M349" s="200" t="s">
        <v>1</v>
      </c>
      <c r="N349" s="201" t="s">
        <v>45</v>
      </c>
      <c r="O349" s="73"/>
      <c r="P349" s="202">
        <f>O349*H349</f>
        <v>0</v>
      </c>
      <c r="Q349" s="202">
        <v>2.5020099999999998</v>
      </c>
      <c r="R349" s="202">
        <f>Q349*H349</f>
        <v>1289.7386168099999</v>
      </c>
      <c r="S349" s="202">
        <v>0</v>
      </c>
      <c r="T349" s="203">
        <f>S349*H349</f>
        <v>0</v>
      </c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R349" s="204" t="s">
        <v>171</v>
      </c>
      <c r="AT349" s="204" t="s">
        <v>166</v>
      </c>
      <c r="AU349" s="204" t="s">
        <v>90</v>
      </c>
      <c r="AY349" s="19" t="s">
        <v>164</v>
      </c>
      <c r="BE349" s="205">
        <f>IF(N349="základní",J349,0)</f>
        <v>0</v>
      </c>
      <c r="BF349" s="205">
        <f>IF(N349="snížená",J349,0)</f>
        <v>0</v>
      </c>
      <c r="BG349" s="205">
        <f>IF(N349="zákl. přenesená",J349,0)</f>
        <v>0</v>
      </c>
      <c r="BH349" s="205">
        <f>IF(N349="sníž. přenesená",J349,0)</f>
        <v>0</v>
      </c>
      <c r="BI349" s="205">
        <f>IF(N349="nulová",J349,0)</f>
        <v>0</v>
      </c>
      <c r="BJ349" s="19" t="s">
        <v>88</v>
      </c>
      <c r="BK349" s="205">
        <f>ROUND(I349*H349,2)</f>
        <v>0</v>
      </c>
      <c r="BL349" s="19" t="s">
        <v>171</v>
      </c>
      <c r="BM349" s="204" t="s">
        <v>1650</v>
      </c>
    </row>
    <row r="350" spans="1:65" s="13" customFormat="1" ht="10.199999999999999">
      <c r="B350" s="206"/>
      <c r="C350" s="207"/>
      <c r="D350" s="208" t="s">
        <v>177</v>
      </c>
      <c r="E350" s="209" t="s">
        <v>1</v>
      </c>
      <c r="F350" s="210" t="s">
        <v>1651</v>
      </c>
      <c r="G350" s="207"/>
      <c r="H350" s="211">
        <v>198.24799999999999</v>
      </c>
      <c r="I350" s="212"/>
      <c r="J350" s="207"/>
      <c r="K350" s="207"/>
      <c r="L350" s="213"/>
      <c r="M350" s="214"/>
      <c r="N350" s="215"/>
      <c r="O350" s="215"/>
      <c r="P350" s="215"/>
      <c r="Q350" s="215"/>
      <c r="R350" s="215"/>
      <c r="S350" s="215"/>
      <c r="T350" s="216"/>
      <c r="AT350" s="217" t="s">
        <v>177</v>
      </c>
      <c r="AU350" s="217" t="s">
        <v>90</v>
      </c>
      <c r="AV350" s="13" t="s">
        <v>90</v>
      </c>
      <c r="AW350" s="13" t="s">
        <v>36</v>
      </c>
      <c r="AX350" s="13" t="s">
        <v>80</v>
      </c>
      <c r="AY350" s="217" t="s">
        <v>164</v>
      </c>
    </row>
    <row r="351" spans="1:65" s="13" customFormat="1" ht="30.6">
      <c r="B351" s="206"/>
      <c r="C351" s="207"/>
      <c r="D351" s="208" t="s">
        <v>177</v>
      </c>
      <c r="E351" s="209" t="s">
        <v>1</v>
      </c>
      <c r="F351" s="210" t="s">
        <v>1652</v>
      </c>
      <c r="G351" s="207"/>
      <c r="H351" s="211">
        <v>0.33200000000000002</v>
      </c>
      <c r="I351" s="212"/>
      <c r="J351" s="207"/>
      <c r="K351" s="207"/>
      <c r="L351" s="213"/>
      <c r="M351" s="214"/>
      <c r="N351" s="215"/>
      <c r="O351" s="215"/>
      <c r="P351" s="215"/>
      <c r="Q351" s="215"/>
      <c r="R351" s="215"/>
      <c r="S351" s="215"/>
      <c r="T351" s="216"/>
      <c r="AT351" s="217" t="s">
        <v>177</v>
      </c>
      <c r="AU351" s="217" t="s">
        <v>90</v>
      </c>
      <c r="AV351" s="13" t="s">
        <v>90</v>
      </c>
      <c r="AW351" s="13" t="s">
        <v>36</v>
      </c>
      <c r="AX351" s="13" t="s">
        <v>80</v>
      </c>
      <c r="AY351" s="217" t="s">
        <v>164</v>
      </c>
    </row>
    <row r="352" spans="1:65" s="13" customFormat="1" ht="10.199999999999999">
      <c r="B352" s="206"/>
      <c r="C352" s="207"/>
      <c r="D352" s="208" t="s">
        <v>177</v>
      </c>
      <c r="E352" s="209" t="s">
        <v>1</v>
      </c>
      <c r="F352" s="210" t="s">
        <v>1653</v>
      </c>
      <c r="G352" s="207"/>
      <c r="H352" s="211">
        <v>0.371</v>
      </c>
      <c r="I352" s="212"/>
      <c r="J352" s="207"/>
      <c r="K352" s="207"/>
      <c r="L352" s="213"/>
      <c r="M352" s="214"/>
      <c r="N352" s="215"/>
      <c r="O352" s="215"/>
      <c r="P352" s="215"/>
      <c r="Q352" s="215"/>
      <c r="R352" s="215"/>
      <c r="S352" s="215"/>
      <c r="T352" s="216"/>
      <c r="AT352" s="217" t="s">
        <v>177</v>
      </c>
      <c r="AU352" s="217" t="s">
        <v>90</v>
      </c>
      <c r="AV352" s="13" t="s">
        <v>90</v>
      </c>
      <c r="AW352" s="13" t="s">
        <v>36</v>
      </c>
      <c r="AX352" s="13" t="s">
        <v>80</v>
      </c>
      <c r="AY352" s="217" t="s">
        <v>164</v>
      </c>
    </row>
    <row r="353" spans="1:65" s="13" customFormat="1" ht="20.399999999999999">
      <c r="B353" s="206"/>
      <c r="C353" s="207"/>
      <c r="D353" s="208" t="s">
        <v>177</v>
      </c>
      <c r="E353" s="209" t="s">
        <v>1</v>
      </c>
      <c r="F353" s="210" t="s">
        <v>1654</v>
      </c>
      <c r="G353" s="207"/>
      <c r="H353" s="211">
        <v>8.0749999999999993</v>
      </c>
      <c r="I353" s="212"/>
      <c r="J353" s="207"/>
      <c r="K353" s="207"/>
      <c r="L353" s="213"/>
      <c r="M353" s="214"/>
      <c r="N353" s="215"/>
      <c r="O353" s="215"/>
      <c r="P353" s="215"/>
      <c r="Q353" s="215"/>
      <c r="R353" s="215"/>
      <c r="S353" s="215"/>
      <c r="T353" s="216"/>
      <c r="AT353" s="217" t="s">
        <v>177</v>
      </c>
      <c r="AU353" s="217" t="s">
        <v>90</v>
      </c>
      <c r="AV353" s="13" t="s">
        <v>90</v>
      </c>
      <c r="AW353" s="13" t="s">
        <v>36</v>
      </c>
      <c r="AX353" s="13" t="s">
        <v>80</v>
      </c>
      <c r="AY353" s="217" t="s">
        <v>164</v>
      </c>
    </row>
    <row r="354" spans="1:65" s="13" customFormat="1" ht="10.199999999999999">
      <c r="B354" s="206"/>
      <c r="C354" s="207"/>
      <c r="D354" s="208" t="s">
        <v>177</v>
      </c>
      <c r="E354" s="209" t="s">
        <v>1</v>
      </c>
      <c r="F354" s="210" t="s">
        <v>1655</v>
      </c>
      <c r="G354" s="207"/>
      <c r="H354" s="211">
        <v>4.266</v>
      </c>
      <c r="I354" s="212"/>
      <c r="J354" s="207"/>
      <c r="K354" s="207"/>
      <c r="L354" s="213"/>
      <c r="M354" s="214"/>
      <c r="N354" s="215"/>
      <c r="O354" s="215"/>
      <c r="P354" s="215"/>
      <c r="Q354" s="215"/>
      <c r="R354" s="215"/>
      <c r="S354" s="215"/>
      <c r="T354" s="216"/>
      <c r="AT354" s="217" t="s">
        <v>177</v>
      </c>
      <c r="AU354" s="217" t="s">
        <v>90</v>
      </c>
      <c r="AV354" s="13" t="s">
        <v>90</v>
      </c>
      <c r="AW354" s="13" t="s">
        <v>36</v>
      </c>
      <c r="AX354" s="13" t="s">
        <v>80</v>
      </c>
      <c r="AY354" s="217" t="s">
        <v>164</v>
      </c>
    </row>
    <row r="355" spans="1:65" s="13" customFormat="1" ht="20.399999999999999">
      <c r="B355" s="206"/>
      <c r="C355" s="207"/>
      <c r="D355" s="208" t="s">
        <v>177</v>
      </c>
      <c r="E355" s="209" t="s">
        <v>1</v>
      </c>
      <c r="F355" s="210" t="s">
        <v>1656</v>
      </c>
      <c r="G355" s="207"/>
      <c r="H355" s="211">
        <v>24.826000000000001</v>
      </c>
      <c r="I355" s="212"/>
      <c r="J355" s="207"/>
      <c r="K355" s="207"/>
      <c r="L355" s="213"/>
      <c r="M355" s="214"/>
      <c r="N355" s="215"/>
      <c r="O355" s="215"/>
      <c r="P355" s="215"/>
      <c r="Q355" s="215"/>
      <c r="R355" s="215"/>
      <c r="S355" s="215"/>
      <c r="T355" s="216"/>
      <c r="AT355" s="217" t="s">
        <v>177</v>
      </c>
      <c r="AU355" s="217" t="s">
        <v>90</v>
      </c>
      <c r="AV355" s="13" t="s">
        <v>90</v>
      </c>
      <c r="AW355" s="13" t="s">
        <v>36</v>
      </c>
      <c r="AX355" s="13" t="s">
        <v>80</v>
      </c>
      <c r="AY355" s="217" t="s">
        <v>164</v>
      </c>
    </row>
    <row r="356" spans="1:65" s="13" customFormat="1" ht="20.399999999999999">
      <c r="B356" s="206"/>
      <c r="C356" s="207"/>
      <c r="D356" s="208" t="s">
        <v>177</v>
      </c>
      <c r="E356" s="209" t="s">
        <v>1</v>
      </c>
      <c r="F356" s="210" t="s">
        <v>1657</v>
      </c>
      <c r="G356" s="207"/>
      <c r="H356" s="211">
        <v>1.6639999999999999</v>
      </c>
      <c r="I356" s="212"/>
      <c r="J356" s="207"/>
      <c r="K356" s="207"/>
      <c r="L356" s="213"/>
      <c r="M356" s="214"/>
      <c r="N356" s="215"/>
      <c r="O356" s="215"/>
      <c r="P356" s="215"/>
      <c r="Q356" s="215"/>
      <c r="R356" s="215"/>
      <c r="S356" s="215"/>
      <c r="T356" s="216"/>
      <c r="AT356" s="217" t="s">
        <v>177</v>
      </c>
      <c r="AU356" s="217" t="s">
        <v>90</v>
      </c>
      <c r="AV356" s="13" t="s">
        <v>90</v>
      </c>
      <c r="AW356" s="13" t="s">
        <v>36</v>
      </c>
      <c r="AX356" s="13" t="s">
        <v>80</v>
      </c>
      <c r="AY356" s="217" t="s">
        <v>164</v>
      </c>
    </row>
    <row r="357" spans="1:65" s="13" customFormat="1" ht="10.199999999999999">
      <c r="B357" s="206"/>
      <c r="C357" s="207"/>
      <c r="D357" s="208" t="s">
        <v>177</v>
      </c>
      <c r="E357" s="209" t="s">
        <v>1</v>
      </c>
      <c r="F357" s="210" t="s">
        <v>1658</v>
      </c>
      <c r="G357" s="207"/>
      <c r="H357" s="211">
        <v>1.948</v>
      </c>
      <c r="I357" s="212"/>
      <c r="J357" s="207"/>
      <c r="K357" s="207"/>
      <c r="L357" s="213"/>
      <c r="M357" s="214"/>
      <c r="N357" s="215"/>
      <c r="O357" s="215"/>
      <c r="P357" s="215"/>
      <c r="Q357" s="215"/>
      <c r="R357" s="215"/>
      <c r="S357" s="215"/>
      <c r="T357" s="216"/>
      <c r="AT357" s="217" t="s">
        <v>177</v>
      </c>
      <c r="AU357" s="217" t="s">
        <v>90</v>
      </c>
      <c r="AV357" s="13" t="s">
        <v>90</v>
      </c>
      <c r="AW357" s="13" t="s">
        <v>36</v>
      </c>
      <c r="AX357" s="13" t="s">
        <v>80</v>
      </c>
      <c r="AY357" s="217" t="s">
        <v>164</v>
      </c>
    </row>
    <row r="358" spans="1:65" s="13" customFormat="1" ht="30.6">
      <c r="B358" s="206"/>
      <c r="C358" s="207"/>
      <c r="D358" s="208" t="s">
        <v>177</v>
      </c>
      <c r="E358" s="209" t="s">
        <v>1</v>
      </c>
      <c r="F358" s="210" t="s">
        <v>1659</v>
      </c>
      <c r="G358" s="207"/>
      <c r="H358" s="211">
        <v>5.44</v>
      </c>
      <c r="I358" s="212"/>
      <c r="J358" s="207"/>
      <c r="K358" s="207"/>
      <c r="L358" s="213"/>
      <c r="M358" s="214"/>
      <c r="N358" s="215"/>
      <c r="O358" s="215"/>
      <c r="P358" s="215"/>
      <c r="Q358" s="215"/>
      <c r="R358" s="215"/>
      <c r="S358" s="215"/>
      <c r="T358" s="216"/>
      <c r="AT358" s="217" t="s">
        <v>177</v>
      </c>
      <c r="AU358" s="217" t="s">
        <v>90</v>
      </c>
      <c r="AV358" s="13" t="s">
        <v>90</v>
      </c>
      <c r="AW358" s="13" t="s">
        <v>36</v>
      </c>
      <c r="AX358" s="13" t="s">
        <v>80</v>
      </c>
      <c r="AY358" s="217" t="s">
        <v>164</v>
      </c>
    </row>
    <row r="359" spans="1:65" s="13" customFormat="1" ht="10.199999999999999">
      <c r="B359" s="206"/>
      <c r="C359" s="207"/>
      <c r="D359" s="208" t="s">
        <v>177</v>
      </c>
      <c r="E359" s="209" t="s">
        <v>1</v>
      </c>
      <c r="F359" s="210" t="s">
        <v>1660</v>
      </c>
      <c r="G359" s="207"/>
      <c r="H359" s="211">
        <v>231.30799999999999</v>
      </c>
      <c r="I359" s="212"/>
      <c r="J359" s="207"/>
      <c r="K359" s="207"/>
      <c r="L359" s="213"/>
      <c r="M359" s="214"/>
      <c r="N359" s="215"/>
      <c r="O359" s="215"/>
      <c r="P359" s="215"/>
      <c r="Q359" s="215"/>
      <c r="R359" s="215"/>
      <c r="S359" s="215"/>
      <c r="T359" s="216"/>
      <c r="AT359" s="217" t="s">
        <v>177</v>
      </c>
      <c r="AU359" s="217" t="s">
        <v>90</v>
      </c>
      <c r="AV359" s="13" t="s">
        <v>90</v>
      </c>
      <c r="AW359" s="13" t="s">
        <v>36</v>
      </c>
      <c r="AX359" s="13" t="s">
        <v>80</v>
      </c>
      <c r="AY359" s="217" t="s">
        <v>164</v>
      </c>
    </row>
    <row r="360" spans="1:65" s="13" customFormat="1" ht="10.199999999999999">
      <c r="B360" s="206"/>
      <c r="C360" s="207"/>
      <c r="D360" s="208" t="s">
        <v>177</v>
      </c>
      <c r="E360" s="209" t="s">
        <v>1</v>
      </c>
      <c r="F360" s="210" t="s">
        <v>1661</v>
      </c>
      <c r="G360" s="207"/>
      <c r="H360" s="211">
        <v>-2.411</v>
      </c>
      <c r="I360" s="212"/>
      <c r="J360" s="207"/>
      <c r="K360" s="207"/>
      <c r="L360" s="213"/>
      <c r="M360" s="214"/>
      <c r="N360" s="215"/>
      <c r="O360" s="215"/>
      <c r="P360" s="215"/>
      <c r="Q360" s="215"/>
      <c r="R360" s="215"/>
      <c r="S360" s="215"/>
      <c r="T360" s="216"/>
      <c r="AT360" s="217" t="s">
        <v>177</v>
      </c>
      <c r="AU360" s="217" t="s">
        <v>90</v>
      </c>
      <c r="AV360" s="13" t="s">
        <v>90</v>
      </c>
      <c r="AW360" s="13" t="s">
        <v>36</v>
      </c>
      <c r="AX360" s="13" t="s">
        <v>80</v>
      </c>
      <c r="AY360" s="217" t="s">
        <v>164</v>
      </c>
    </row>
    <row r="361" spans="1:65" s="13" customFormat="1" ht="20.399999999999999">
      <c r="B361" s="206"/>
      <c r="C361" s="207"/>
      <c r="D361" s="208" t="s">
        <v>177</v>
      </c>
      <c r="E361" s="209" t="s">
        <v>1</v>
      </c>
      <c r="F361" s="210" t="s">
        <v>1662</v>
      </c>
      <c r="G361" s="207"/>
      <c r="H361" s="211">
        <v>5.4039999999999999</v>
      </c>
      <c r="I361" s="212"/>
      <c r="J361" s="207"/>
      <c r="K361" s="207"/>
      <c r="L361" s="213"/>
      <c r="M361" s="214"/>
      <c r="N361" s="215"/>
      <c r="O361" s="215"/>
      <c r="P361" s="215"/>
      <c r="Q361" s="215"/>
      <c r="R361" s="215"/>
      <c r="S361" s="215"/>
      <c r="T361" s="216"/>
      <c r="AT361" s="217" t="s">
        <v>177</v>
      </c>
      <c r="AU361" s="217" t="s">
        <v>90</v>
      </c>
      <c r="AV361" s="13" t="s">
        <v>90</v>
      </c>
      <c r="AW361" s="13" t="s">
        <v>36</v>
      </c>
      <c r="AX361" s="13" t="s">
        <v>80</v>
      </c>
      <c r="AY361" s="217" t="s">
        <v>164</v>
      </c>
    </row>
    <row r="362" spans="1:65" s="13" customFormat="1" ht="10.199999999999999">
      <c r="B362" s="206"/>
      <c r="C362" s="207"/>
      <c r="D362" s="208" t="s">
        <v>177</v>
      </c>
      <c r="E362" s="209" t="s">
        <v>1</v>
      </c>
      <c r="F362" s="210" t="s">
        <v>1663</v>
      </c>
      <c r="G362" s="207"/>
      <c r="H362" s="211">
        <v>2.35</v>
      </c>
      <c r="I362" s="212"/>
      <c r="J362" s="207"/>
      <c r="K362" s="207"/>
      <c r="L362" s="213"/>
      <c r="M362" s="214"/>
      <c r="N362" s="215"/>
      <c r="O362" s="215"/>
      <c r="P362" s="215"/>
      <c r="Q362" s="215"/>
      <c r="R362" s="215"/>
      <c r="S362" s="215"/>
      <c r="T362" s="216"/>
      <c r="AT362" s="217" t="s">
        <v>177</v>
      </c>
      <c r="AU362" s="217" t="s">
        <v>90</v>
      </c>
      <c r="AV362" s="13" t="s">
        <v>90</v>
      </c>
      <c r="AW362" s="13" t="s">
        <v>36</v>
      </c>
      <c r="AX362" s="13" t="s">
        <v>80</v>
      </c>
      <c r="AY362" s="217" t="s">
        <v>164</v>
      </c>
    </row>
    <row r="363" spans="1:65" s="13" customFormat="1" ht="20.399999999999999">
      <c r="B363" s="206"/>
      <c r="C363" s="207"/>
      <c r="D363" s="208" t="s">
        <v>177</v>
      </c>
      <c r="E363" s="209" t="s">
        <v>1</v>
      </c>
      <c r="F363" s="210" t="s">
        <v>1664</v>
      </c>
      <c r="G363" s="207"/>
      <c r="H363" s="211">
        <v>20.73</v>
      </c>
      <c r="I363" s="212"/>
      <c r="J363" s="207"/>
      <c r="K363" s="207"/>
      <c r="L363" s="213"/>
      <c r="M363" s="214"/>
      <c r="N363" s="215"/>
      <c r="O363" s="215"/>
      <c r="P363" s="215"/>
      <c r="Q363" s="215"/>
      <c r="R363" s="215"/>
      <c r="S363" s="215"/>
      <c r="T363" s="216"/>
      <c r="AT363" s="217" t="s">
        <v>177</v>
      </c>
      <c r="AU363" s="217" t="s">
        <v>90</v>
      </c>
      <c r="AV363" s="13" t="s">
        <v>90</v>
      </c>
      <c r="AW363" s="13" t="s">
        <v>36</v>
      </c>
      <c r="AX363" s="13" t="s">
        <v>80</v>
      </c>
      <c r="AY363" s="217" t="s">
        <v>164</v>
      </c>
    </row>
    <row r="364" spans="1:65" s="13" customFormat="1" ht="20.399999999999999">
      <c r="B364" s="206"/>
      <c r="C364" s="207"/>
      <c r="D364" s="208" t="s">
        <v>177</v>
      </c>
      <c r="E364" s="209" t="s">
        <v>1</v>
      </c>
      <c r="F364" s="210" t="s">
        <v>1665</v>
      </c>
      <c r="G364" s="207"/>
      <c r="H364" s="211">
        <v>12.93</v>
      </c>
      <c r="I364" s="212"/>
      <c r="J364" s="207"/>
      <c r="K364" s="207"/>
      <c r="L364" s="213"/>
      <c r="M364" s="214"/>
      <c r="N364" s="215"/>
      <c r="O364" s="215"/>
      <c r="P364" s="215"/>
      <c r="Q364" s="215"/>
      <c r="R364" s="215"/>
      <c r="S364" s="215"/>
      <c r="T364" s="216"/>
      <c r="AT364" s="217" t="s">
        <v>177</v>
      </c>
      <c r="AU364" s="217" t="s">
        <v>90</v>
      </c>
      <c r="AV364" s="13" t="s">
        <v>90</v>
      </c>
      <c r="AW364" s="13" t="s">
        <v>36</v>
      </c>
      <c r="AX364" s="13" t="s">
        <v>80</v>
      </c>
      <c r="AY364" s="217" t="s">
        <v>164</v>
      </c>
    </row>
    <row r="365" spans="1:65" s="14" customFormat="1" ht="10.199999999999999">
      <c r="B365" s="232"/>
      <c r="C365" s="233"/>
      <c r="D365" s="208" t="s">
        <v>177</v>
      </c>
      <c r="E365" s="234" t="s">
        <v>1</v>
      </c>
      <c r="F365" s="235" t="s">
        <v>206</v>
      </c>
      <c r="G365" s="233"/>
      <c r="H365" s="236">
        <v>515.48099999999999</v>
      </c>
      <c r="I365" s="237"/>
      <c r="J365" s="233"/>
      <c r="K365" s="233"/>
      <c r="L365" s="238"/>
      <c r="M365" s="239"/>
      <c r="N365" s="240"/>
      <c r="O365" s="240"/>
      <c r="P365" s="240"/>
      <c r="Q365" s="240"/>
      <c r="R365" s="240"/>
      <c r="S365" s="240"/>
      <c r="T365" s="241"/>
      <c r="AT365" s="242" t="s">
        <v>177</v>
      </c>
      <c r="AU365" s="242" t="s">
        <v>90</v>
      </c>
      <c r="AV365" s="14" t="s">
        <v>171</v>
      </c>
      <c r="AW365" s="14" t="s">
        <v>36</v>
      </c>
      <c r="AX365" s="14" t="s">
        <v>88</v>
      </c>
      <c r="AY365" s="242" t="s">
        <v>164</v>
      </c>
    </row>
    <row r="366" spans="1:65" s="2" customFormat="1" ht="22.2" customHeight="1">
      <c r="A366" s="36"/>
      <c r="B366" s="37"/>
      <c r="C366" s="193" t="s">
        <v>941</v>
      </c>
      <c r="D366" s="193" t="s">
        <v>166</v>
      </c>
      <c r="E366" s="194" t="s">
        <v>1666</v>
      </c>
      <c r="F366" s="195" t="s">
        <v>1667</v>
      </c>
      <c r="G366" s="196" t="s">
        <v>175</v>
      </c>
      <c r="H366" s="197">
        <v>515.48099999999999</v>
      </c>
      <c r="I366" s="198"/>
      <c r="J366" s="199">
        <f>ROUND(I366*H366,2)</f>
        <v>0</v>
      </c>
      <c r="K366" s="195" t="s">
        <v>1</v>
      </c>
      <c r="L366" s="41"/>
      <c r="M366" s="200" t="s">
        <v>1</v>
      </c>
      <c r="N366" s="201" t="s">
        <v>45</v>
      </c>
      <c r="O366" s="73"/>
      <c r="P366" s="202">
        <f>O366*H366</f>
        <v>0</v>
      </c>
      <c r="Q366" s="202">
        <v>0.02</v>
      </c>
      <c r="R366" s="202">
        <f>Q366*H366</f>
        <v>10.309620000000001</v>
      </c>
      <c r="S366" s="202">
        <v>0</v>
      </c>
      <c r="T366" s="203">
        <f>S366*H366</f>
        <v>0</v>
      </c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R366" s="204" t="s">
        <v>171</v>
      </c>
      <c r="AT366" s="204" t="s">
        <v>166</v>
      </c>
      <c r="AU366" s="204" t="s">
        <v>90</v>
      </c>
      <c r="AY366" s="19" t="s">
        <v>164</v>
      </c>
      <c r="BE366" s="205">
        <f>IF(N366="základní",J366,0)</f>
        <v>0</v>
      </c>
      <c r="BF366" s="205">
        <f>IF(N366="snížená",J366,0)</f>
        <v>0</v>
      </c>
      <c r="BG366" s="205">
        <f>IF(N366="zákl. přenesená",J366,0)</f>
        <v>0</v>
      </c>
      <c r="BH366" s="205">
        <f>IF(N366="sníž. přenesená",J366,0)</f>
        <v>0</v>
      </c>
      <c r="BI366" s="205">
        <f>IF(N366="nulová",J366,0)</f>
        <v>0</v>
      </c>
      <c r="BJ366" s="19" t="s">
        <v>88</v>
      </c>
      <c r="BK366" s="205">
        <f>ROUND(I366*H366,2)</f>
        <v>0</v>
      </c>
      <c r="BL366" s="19" t="s">
        <v>171</v>
      </c>
      <c r="BM366" s="204" t="s">
        <v>1668</v>
      </c>
    </row>
    <row r="367" spans="1:65" s="2" customFormat="1" ht="22.2" customHeight="1">
      <c r="A367" s="36"/>
      <c r="B367" s="37"/>
      <c r="C367" s="193" t="s">
        <v>945</v>
      </c>
      <c r="D367" s="193" t="s">
        <v>166</v>
      </c>
      <c r="E367" s="194" t="s">
        <v>1669</v>
      </c>
      <c r="F367" s="195" t="s">
        <v>1670</v>
      </c>
      <c r="G367" s="196" t="s">
        <v>169</v>
      </c>
      <c r="H367" s="197">
        <v>609.76199999999994</v>
      </c>
      <c r="I367" s="198"/>
      <c r="J367" s="199">
        <f>ROUND(I367*H367,2)</f>
        <v>0</v>
      </c>
      <c r="K367" s="195" t="s">
        <v>170</v>
      </c>
      <c r="L367" s="41"/>
      <c r="M367" s="200" t="s">
        <v>1</v>
      </c>
      <c r="N367" s="201" t="s">
        <v>45</v>
      </c>
      <c r="O367" s="73"/>
      <c r="P367" s="202">
        <f>O367*H367</f>
        <v>0</v>
      </c>
      <c r="Q367" s="202">
        <v>5.3299999999999997E-3</v>
      </c>
      <c r="R367" s="202">
        <f>Q367*H367</f>
        <v>3.2500314599999993</v>
      </c>
      <c r="S367" s="202">
        <v>0</v>
      </c>
      <c r="T367" s="203">
        <f>S367*H367</f>
        <v>0</v>
      </c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R367" s="204" t="s">
        <v>171</v>
      </c>
      <c r="AT367" s="204" t="s">
        <v>166</v>
      </c>
      <c r="AU367" s="204" t="s">
        <v>90</v>
      </c>
      <c r="AY367" s="19" t="s">
        <v>164</v>
      </c>
      <c r="BE367" s="205">
        <f>IF(N367="základní",J367,0)</f>
        <v>0</v>
      </c>
      <c r="BF367" s="205">
        <f>IF(N367="snížená",J367,0)</f>
        <v>0</v>
      </c>
      <c r="BG367" s="205">
        <f>IF(N367="zákl. přenesená",J367,0)</f>
        <v>0</v>
      </c>
      <c r="BH367" s="205">
        <f>IF(N367="sníž. přenesená",J367,0)</f>
        <v>0</v>
      </c>
      <c r="BI367" s="205">
        <f>IF(N367="nulová",J367,0)</f>
        <v>0</v>
      </c>
      <c r="BJ367" s="19" t="s">
        <v>88</v>
      </c>
      <c r="BK367" s="205">
        <f>ROUND(I367*H367,2)</f>
        <v>0</v>
      </c>
      <c r="BL367" s="19" t="s">
        <v>171</v>
      </c>
      <c r="BM367" s="204" t="s">
        <v>1671</v>
      </c>
    </row>
    <row r="368" spans="1:65" s="13" customFormat="1" ht="10.199999999999999">
      <c r="B368" s="206"/>
      <c r="C368" s="207"/>
      <c r="D368" s="208" t="s">
        <v>177</v>
      </c>
      <c r="E368" s="209" t="s">
        <v>1</v>
      </c>
      <c r="F368" s="210" t="s">
        <v>1672</v>
      </c>
      <c r="G368" s="207"/>
      <c r="H368" s="211">
        <v>823.13</v>
      </c>
      <c r="I368" s="212"/>
      <c r="J368" s="207"/>
      <c r="K368" s="207"/>
      <c r="L368" s="213"/>
      <c r="M368" s="214"/>
      <c r="N368" s="215"/>
      <c r="O368" s="215"/>
      <c r="P368" s="215"/>
      <c r="Q368" s="215"/>
      <c r="R368" s="215"/>
      <c r="S368" s="215"/>
      <c r="T368" s="216"/>
      <c r="AT368" s="217" t="s">
        <v>177</v>
      </c>
      <c r="AU368" s="217" t="s">
        <v>90</v>
      </c>
      <c r="AV368" s="13" t="s">
        <v>90</v>
      </c>
      <c r="AW368" s="13" t="s">
        <v>36</v>
      </c>
      <c r="AX368" s="13" t="s">
        <v>80</v>
      </c>
      <c r="AY368" s="217" t="s">
        <v>164</v>
      </c>
    </row>
    <row r="369" spans="1:65" s="13" customFormat="1" ht="20.399999999999999">
      <c r="B369" s="206"/>
      <c r="C369" s="207"/>
      <c r="D369" s="208" t="s">
        <v>177</v>
      </c>
      <c r="E369" s="209" t="s">
        <v>1</v>
      </c>
      <c r="F369" s="210" t="s">
        <v>1673</v>
      </c>
      <c r="G369" s="207"/>
      <c r="H369" s="211">
        <v>-53.835000000000001</v>
      </c>
      <c r="I369" s="212"/>
      <c r="J369" s="207"/>
      <c r="K369" s="207"/>
      <c r="L369" s="213"/>
      <c r="M369" s="214"/>
      <c r="N369" s="215"/>
      <c r="O369" s="215"/>
      <c r="P369" s="215"/>
      <c r="Q369" s="215"/>
      <c r="R369" s="215"/>
      <c r="S369" s="215"/>
      <c r="T369" s="216"/>
      <c r="AT369" s="217" t="s">
        <v>177</v>
      </c>
      <c r="AU369" s="217" t="s">
        <v>90</v>
      </c>
      <c r="AV369" s="13" t="s">
        <v>90</v>
      </c>
      <c r="AW369" s="13" t="s">
        <v>36</v>
      </c>
      <c r="AX369" s="13" t="s">
        <v>80</v>
      </c>
      <c r="AY369" s="217" t="s">
        <v>164</v>
      </c>
    </row>
    <row r="370" spans="1:65" s="13" customFormat="1" ht="10.199999999999999">
      <c r="B370" s="206"/>
      <c r="C370" s="207"/>
      <c r="D370" s="208" t="s">
        <v>177</v>
      </c>
      <c r="E370" s="209" t="s">
        <v>1</v>
      </c>
      <c r="F370" s="210" t="s">
        <v>1674</v>
      </c>
      <c r="G370" s="207"/>
      <c r="H370" s="211">
        <v>-28.44</v>
      </c>
      <c r="I370" s="212"/>
      <c r="J370" s="207"/>
      <c r="K370" s="207"/>
      <c r="L370" s="213"/>
      <c r="M370" s="214"/>
      <c r="N370" s="215"/>
      <c r="O370" s="215"/>
      <c r="P370" s="215"/>
      <c r="Q370" s="215"/>
      <c r="R370" s="215"/>
      <c r="S370" s="215"/>
      <c r="T370" s="216"/>
      <c r="AT370" s="217" t="s">
        <v>177</v>
      </c>
      <c r="AU370" s="217" t="s">
        <v>90</v>
      </c>
      <c r="AV370" s="13" t="s">
        <v>90</v>
      </c>
      <c r="AW370" s="13" t="s">
        <v>36</v>
      </c>
      <c r="AX370" s="13" t="s">
        <v>80</v>
      </c>
      <c r="AY370" s="217" t="s">
        <v>164</v>
      </c>
    </row>
    <row r="371" spans="1:65" s="13" customFormat="1" ht="10.199999999999999">
      <c r="B371" s="206"/>
      <c r="C371" s="207"/>
      <c r="D371" s="208" t="s">
        <v>177</v>
      </c>
      <c r="E371" s="209" t="s">
        <v>1</v>
      </c>
      <c r="F371" s="210" t="s">
        <v>1675</v>
      </c>
      <c r="G371" s="207"/>
      <c r="H371" s="211">
        <v>-131.09299999999999</v>
      </c>
      <c r="I371" s="212"/>
      <c r="J371" s="207"/>
      <c r="K371" s="207"/>
      <c r="L371" s="213"/>
      <c r="M371" s="214"/>
      <c r="N371" s="215"/>
      <c r="O371" s="215"/>
      <c r="P371" s="215"/>
      <c r="Q371" s="215"/>
      <c r="R371" s="215"/>
      <c r="S371" s="215"/>
      <c r="T371" s="216"/>
      <c r="AT371" s="217" t="s">
        <v>177</v>
      </c>
      <c r="AU371" s="217" t="s">
        <v>90</v>
      </c>
      <c r="AV371" s="13" t="s">
        <v>90</v>
      </c>
      <c r="AW371" s="13" t="s">
        <v>36</v>
      </c>
      <c r="AX371" s="13" t="s">
        <v>80</v>
      </c>
      <c r="AY371" s="217" t="s">
        <v>164</v>
      </c>
    </row>
    <row r="372" spans="1:65" s="14" customFormat="1" ht="10.199999999999999">
      <c r="B372" s="232"/>
      <c r="C372" s="233"/>
      <c r="D372" s="208" t="s">
        <v>177</v>
      </c>
      <c r="E372" s="234" t="s">
        <v>1</v>
      </c>
      <c r="F372" s="235" t="s">
        <v>206</v>
      </c>
      <c r="G372" s="233"/>
      <c r="H372" s="236">
        <v>609.76199999999994</v>
      </c>
      <c r="I372" s="237"/>
      <c r="J372" s="233"/>
      <c r="K372" s="233"/>
      <c r="L372" s="238"/>
      <c r="M372" s="239"/>
      <c r="N372" s="240"/>
      <c r="O372" s="240"/>
      <c r="P372" s="240"/>
      <c r="Q372" s="240"/>
      <c r="R372" s="240"/>
      <c r="S372" s="240"/>
      <c r="T372" s="241"/>
      <c r="AT372" s="242" t="s">
        <v>177</v>
      </c>
      <c r="AU372" s="242" t="s">
        <v>90</v>
      </c>
      <c r="AV372" s="14" t="s">
        <v>171</v>
      </c>
      <c r="AW372" s="14" t="s">
        <v>36</v>
      </c>
      <c r="AX372" s="14" t="s">
        <v>88</v>
      </c>
      <c r="AY372" s="242" t="s">
        <v>164</v>
      </c>
    </row>
    <row r="373" spans="1:65" s="2" customFormat="1" ht="22.2" customHeight="1">
      <c r="A373" s="36"/>
      <c r="B373" s="37"/>
      <c r="C373" s="193" t="s">
        <v>949</v>
      </c>
      <c r="D373" s="193" t="s">
        <v>166</v>
      </c>
      <c r="E373" s="194" t="s">
        <v>1676</v>
      </c>
      <c r="F373" s="195" t="s">
        <v>1677</v>
      </c>
      <c r="G373" s="196" t="s">
        <v>169</v>
      </c>
      <c r="H373" s="197">
        <v>609.76199999999994</v>
      </c>
      <c r="I373" s="198"/>
      <c r="J373" s="199">
        <f>ROUND(I373*H373,2)</f>
        <v>0</v>
      </c>
      <c r="K373" s="195" t="s">
        <v>170</v>
      </c>
      <c r="L373" s="41"/>
      <c r="M373" s="200" t="s">
        <v>1</v>
      </c>
      <c r="N373" s="201" t="s">
        <v>45</v>
      </c>
      <c r="O373" s="73"/>
      <c r="P373" s="202">
        <f>O373*H373</f>
        <v>0</v>
      </c>
      <c r="Q373" s="202">
        <v>0</v>
      </c>
      <c r="R373" s="202">
        <f>Q373*H373</f>
        <v>0</v>
      </c>
      <c r="S373" s="202">
        <v>0</v>
      </c>
      <c r="T373" s="203">
        <f>S373*H373</f>
        <v>0</v>
      </c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R373" s="204" t="s">
        <v>171</v>
      </c>
      <c r="AT373" s="204" t="s">
        <v>166</v>
      </c>
      <c r="AU373" s="204" t="s">
        <v>90</v>
      </c>
      <c r="AY373" s="19" t="s">
        <v>164</v>
      </c>
      <c r="BE373" s="205">
        <f>IF(N373="základní",J373,0)</f>
        <v>0</v>
      </c>
      <c r="BF373" s="205">
        <f>IF(N373="snížená",J373,0)</f>
        <v>0</v>
      </c>
      <c r="BG373" s="205">
        <f>IF(N373="zákl. přenesená",J373,0)</f>
        <v>0</v>
      </c>
      <c r="BH373" s="205">
        <f>IF(N373="sníž. přenesená",J373,0)</f>
        <v>0</v>
      </c>
      <c r="BI373" s="205">
        <f>IF(N373="nulová",J373,0)</f>
        <v>0</v>
      </c>
      <c r="BJ373" s="19" t="s">
        <v>88</v>
      </c>
      <c r="BK373" s="205">
        <f>ROUND(I373*H373,2)</f>
        <v>0</v>
      </c>
      <c r="BL373" s="19" t="s">
        <v>171</v>
      </c>
      <c r="BM373" s="204" t="s">
        <v>1678</v>
      </c>
    </row>
    <row r="374" spans="1:65" s="2" customFormat="1" ht="34.799999999999997" customHeight="1">
      <c r="A374" s="36"/>
      <c r="B374" s="37"/>
      <c r="C374" s="193" t="s">
        <v>954</v>
      </c>
      <c r="D374" s="193" t="s">
        <v>166</v>
      </c>
      <c r="E374" s="194" t="s">
        <v>1679</v>
      </c>
      <c r="F374" s="195" t="s">
        <v>1680</v>
      </c>
      <c r="G374" s="196" t="s">
        <v>169</v>
      </c>
      <c r="H374" s="197">
        <v>33.200000000000003</v>
      </c>
      <c r="I374" s="198"/>
      <c r="J374" s="199">
        <f>ROUND(I374*H374,2)</f>
        <v>0</v>
      </c>
      <c r="K374" s="195" t="s">
        <v>1</v>
      </c>
      <c r="L374" s="41"/>
      <c r="M374" s="200" t="s">
        <v>1</v>
      </c>
      <c r="N374" s="201" t="s">
        <v>45</v>
      </c>
      <c r="O374" s="73"/>
      <c r="P374" s="202">
        <f>O374*H374</f>
        <v>0</v>
      </c>
      <c r="Q374" s="202">
        <v>9.3299999999999998E-3</v>
      </c>
      <c r="R374" s="202">
        <f>Q374*H374</f>
        <v>0.30975600000000003</v>
      </c>
      <c r="S374" s="202">
        <v>0</v>
      </c>
      <c r="T374" s="203">
        <f>S374*H374</f>
        <v>0</v>
      </c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R374" s="204" t="s">
        <v>171</v>
      </c>
      <c r="AT374" s="204" t="s">
        <v>166</v>
      </c>
      <c r="AU374" s="204" t="s">
        <v>90</v>
      </c>
      <c r="AY374" s="19" t="s">
        <v>164</v>
      </c>
      <c r="BE374" s="205">
        <f>IF(N374="základní",J374,0)</f>
        <v>0</v>
      </c>
      <c r="BF374" s="205">
        <f>IF(N374="snížená",J374,0)</f>
        <v>0</v>
      </c>
      <c r="BG374" s="205">
        <f>IF(N374="zákl. přenesená",J374,0)</f>
        <v>0</v>
      </c>
      <c r="BH374" s="205">
        <f>IF(N374="sníž. přenesená",J374,0)</f>
        <v>0</v>
      </c>
      <c r="BI374" s="205">
        <f>IF(N374="nulová",J374,0)</f>
        <v>0</v>
      </c>
      <c r="BJ374" s="19" t="s">
        <v>88</v>
      </c>
      <c r="BK374" s="205">
        <f>ROUND(I374*H374,2)</f>
        <v>0</v>
      </c>
      <c r="BL374" s="19" t="s">
        <v>171</v>
      </c>
      <c r="BM374" s="204" t="s">
        <v>1681</v>
      </c>
    </row>
    <row r="375" spans="1:65" s="2" customFormat="1" ht="22.2" customHeight="1">
      <c r="A375" s="36"/>
      <c r="B375" s="37"/>
      <c r="C375" s="193" t="s">
        <v>958</v>
      </c>
      <c r="D375" s="193" t="s">
        <v>166</v>
      </c>
      <c r="E375" s="194" t="s">
        <v>1682</v>
      </c>
      <c r="F375" s="195" t="s">
        <v>1683</v>
      </c>
      <c r="G375" s="196" t="s">
        <v>169</v>
      </c>
      <c r="H375" s="197">
        <v>1009.328</v>
      </c>
      <c r="I375" s="198"/>
      <c r="J375" s="199">
        <f>ROUND(I375*H375,2)</f>
        <v>0</v>
      </c>
      <c r="K375" s="195" t="s">
        <v>170</v>
      </c>
      <c r="L375" s="41"/>
      <c r="M375" s="200" t="s">
        <v>1</v>
      </c>
      <c r="N375" s="201" t="s">
        <v>45</v>
      </c>
      <c r="O375" s="73"/>
      <c r="P375" s="202">
        <f>O375*H375</f>
        <v>0</v>
      </c>
      <c r="Q375" s="202">
        <v>5.5199999999999997E-3</v>
      </c>
      <c r="R375" s="202">
        <f>Q375*H375</f>
        <v>5.57149056</v>
      </c>
      <c r="S375" s="202">
        <v>0</v>
      </c>
      <c r="T375" s="203">
        <f>S375*H375</f>
        <v>0</v>
      </c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R375" s="204" t="s">
        <v>171</v>
      </c>
      <c r="AT375" s="204" t="s">
        <v>166</v>
      </c>
      <c r="AU375" s="204" t="s">
        <v>90</v>
      </c>
      <c r="AY375" s="19" t="s">
        <v>164</v>
      </c>
      <c r="BE375" s="205">
        <f>IF(N375="základní",J375,0)</f>
        <v>0</v>
      </c>
      <c r="BF375" s="205">
        <f>IF(N375="snížená",J375,0)</f>
        <v>0</v>
      </c>
      <c r="BG375" s="205">
        <f>IF(N375="zákl. přenesená",J375,0)</f>
        <v>0</v>
      </c>
      <c r="BH375" s="205">
        <f>IF(N375="sníž. přenesená",J375,0)</f>
        <v>0</v>
      </c>
      <c r="BI375" s="205">
        <f>IF(N375="nulová",J375,0)</f>
        <v>0</v>
      </c>
      <c r="BJ375" s="19" t="s">
        <v>88</v>
      </c>
      <c r="BK375" s="205">
        <f>ROUND(I375*H375,2)</f>
        <v>0</v>
      </c>
      <c r="BL375" s="19" t="s">
        <v>171</v>
      </c>
      <c r="BM375" s="204" t="s">
        <v>1684</v>
      </c>
    </row>
    <row r="376" spans="1:65" s="13" customFormat="1" ht="20.399999999999999">
      <c r="B376" s="206"/>
      <c r="C376" s="207"/>
      <c r="D376" s="208" t="s">
        <v>177</v>
      </c>
      <c r="E376" s="209" t="s">
        <v>1</v>
      </c>
      <c r="F376" s="210" t="s">
        <v>1685</v>
      </c>
      <c r="G376" s="207"/>
      <c r="H376" s="211">
        <v>53.835000000000001</v>
      </c>
      <c r="I376" s="212"/>
      <c r="J376" s="207"/>
      <c r="K376" s="207"/>
      <c r="L376" s="213"/>
      <c r="M376" s="214"/>
      <c r="N376" s="215"/>
      <c r="O376" s="215"/>
      <c r="P376" s="215"/>
      <c r="Q376" s="215"/>
      <c r="R376" s="215"/>
      <c r="S376" s="215"/>
      <c r="T376" s="216"/>
      <c r="AT376" s="217" t="s">
        <v>177</v>
      </c>
      <c r="AU376" s="217" t="s">
        <v>90</v>
      </c>
      <c r="AV376" s="13" t="s">
        <v>90</v>
      </c>
      <c r="AW376" s="13" t="s">
        <v>36</v>
      </c>
      <c r="AX376" s="13" t="s">
        <v>80</v>
      </c>
      <c r="AY376" s="217" t="s">
        <v>164</v>
      </c>
    </row>
    <row r="377" spans="1:65" s="13" customFormat="1" ht="10.199999999999999">
      <c r="B377" s="206"/>
      <c r="C377" s="207"/>
      <c r="D377" s="208" t="s">
        <v>177</v>
      </c>
      <c r="E377" s="209" t="s">
        <v>1</v>
      </c>
      <c r="F377" s="210" t="s">
        <v>1686</v>
      </c>
      <c r="G377" s="207"/>
      <c r="H377" s="211">
        <v>28.44</v>
      </c>
      <c r="I377" s="212"/>
      <c r="J377" s="207"/>
      <c r="K377" s="207"/>
      <c r="L377" s="213"/>
      <c r="M377" s="214"/>
      <c r="N377" s="215"/>
      <c r="O377" s="215"/>
      <c r="P377" s="215"/>
      <c r="Q377" s="215"/>
      <c r="R377" s="215"/>
      <c r="S377" s="215"/>
      <c r="T377" s="216"/>
      <c r="AT377" s="217" t="s">
        <v>177</v>
      </c>
      <c r="AU377" s="217" t="s">
        <v>90</v>
      </c>
      <c r="AV377" s="13" t="s">
        <v>90</v>
      </c>
      <c r="AW377" s="13" t="s">
        <v>36</v>
      </c>
      <c r="AX377" s="13" t="s">
        <v>80</v>
      </c>
      <c r="AY377" s="217" t="s">
        <v>164</v>
      </c>
    </row>
    <row r="378" spans="1:65" s="13" customFormat="1" ht="10.199999999999999">
      <c r="B378" s="206"/>
      <c r="C378" s="207"/>
      <c r="D378" s="208" t="s">
        <v>177</v>
      </c>
      <c r="E378" s="209" t="s">
        <v>1</v>
      </c>
      <c r="F378" s="210" t="s">
        <v>1687</v>
      </c>
      <c r="G378" s="207"/>
      <c r="H378" s="211">
        <v>131.09299999999999</v>
      </c>
      <c r="I378" s="212"/>
      <c r="J378" s="207"/>
      <c r="K378" s="207"/>
      <c r="L378" s="213"/>
      <c r="M378" s="214"/>
      <c r="N378" s="215"/>
      <c r="O378" s="215"/>
      <c r="P378" s="215"/>
      <c r="Q378" s="215"/>
      <c r="R378" s="215"/>
      <c r="S378" s="215"/>
      <c r="T378" s="216"/>
      <c r="AT378" s="217" t="s">
        <v>177</v>
      </c>
      <c r="AU378" s="217" t="s">
        <v>90</v>
      </c>
      <c r="AV378" s="13" t="s">
        <v>90</v>
      </c>
      <c r="AW378" s="13" t="s">
        <v>36</v>
      </c>
      <c r="AX378" s="13" t="s">
        <v>80</v>
      </c>
      <c r="AY378" s="217" t="s">
        <v>164</v>
      </c>
    </row>
    <row r="379" spans="1:65" s="13" customFormat="1" ht="10.199999999999999">
      <c r="B379" s="206"/>
      <c r="C379" s="207"/>
      <c r="D379" s="208" t="s">
        <v>177</v>
      </c>
      <c r="E379" s="209" t="s">
        <v>1</v>
      </c>
      <c r="F379" s="210" t="s">
        <v>1688</v>
      </c>
      <c r="G379" s="207"/>
      <c r="H379" s="211">
        <v>795.96</v>
      </c>
      <c r="I379" s="212"/>
      <c r="J379" s="207"/>
      <c r="K379" s="207"/>
      <c r="L379" s="213"/>
      <c r="M379" s="214"/>
      <c r="N379" s="215"/>
      <c r="O379" s="215"/>
      <c r="P379" s="215"/>
      <c r="Q379" s="215"/>
      <c r="R379" s="215"/>
      <c r="S379" s="215"/>
      <c r="T379" s="216"/>
      <c r="AT379" s="217" t="s">
        <v>177</v>
      </c>
      <c r="AU379" s="217" t="s">
        <v>90</v>
      </c>
      <c r="AV379" s="13" t="s">
        <v>90</v>
      </c>
      <c r="AW379" s="13" t="s">
        <v>36</v>
      </c>
      <c r="AX379" s="13" t="s">
        <v>80</v>
      </c>
      <c r="AY379" s="217" t="s">
        <v>164</v>
      </c>
    </row>
    <row r="380" spans="1:65" s="14" customFormat="1" ht="10.199999999999999">
      <c r="B380" s="232"/>
      <c r="C380" s="233"/>
      <c r="D380" s="208" t="s">
        <v>177</v>
      </c>
      <c r="E380" s="234" t="s">
        <v>1</v>
      </c>
      <c r="F380" s="235" t="s">
        <v>206</v>
      </c>
      <c r="G380" s="233"/>
      <c r="H380" s="236">
        <v>1009.328</v>
      </c>
      <c r="I380" s="237"/>
      <c r="J380" s="233"/>
      <c r="K380" s="233"/>
      <c r="L380" s="238"/>
      <c r="M380" s="239"/>
      <c r="N380" s="240"/>
      <c r="O380" s="240"/>
      <c r="P380" s="240"/>
      <c r="Q380" s="240"/>
      <c r="R380" s="240"/>
      <c r="S380" s="240"/>
      <c r="T380" s="241"/>
      <c r="AT380" s="242" t="s">
        <v>177</v>
      </c>
      <c r="AU380" s="242" t="s">
        <v>90</v>
      </c>
      <c r="AV380" s="14" t="s">
        <v>171</v>
      </c>
      <c r="AW380" s="14" t="s">
        <v>36</v>
      </c>
      <c r="AX380" s="14" t="s">
        <v>88</v>
      </c>
      <c r="AY380" s="242" t="s">
        <v>164</v>
      </c>
    </row>
    <row r="381" spans="1:65" s="2" customFormat="1" ht="22.2" customHeight="1">
      <c r="A381" s="36"/>
      <c r="B381" s="37"/>
      <c r="C381" s="193" t="s">
        <v>963</v>
      </c>
      <c r="D381" s="193" t="s">
        <v>166</v>
      </c>
      <c r="E381" s="194" t="s">
        <v>1689</v>
      </c>
      <c r="F381" s="195" t="s">
        <v>1690</v>
      </c>
      <c r="G381" s="196" t="s">
        <v>169</v>
      </c>
      <c r="H381" s="197">
        <v>1009.328</v>
      </c>
      <c r="I381" s="198"/>
      <c r="J381" s="199">
        <f t="shared" ref="J381:J388" si="0">ROUND(I381*H381,2)</f>
        <v>0</v>
      </c>
      <c r="K381" s="195" t="s">
        <v>170</v>
      </c>
      <c r="L381" s="41"/>
      <c r="M381" s="200" t="s">
        <v>1</v>
      </c>
      <c r="N381" s="201" t="s">
        <v>45</v>
      </c>
      <c r="O381" s="73"/>
      <c r="P381" s="202">
        <f t="shared" ref="P381:P388" si="1">O381*H381</f>
        <v>0</v>
      </c>
      <c r="Q381" s="202">
        <v>0</v>
      </c>
      <c r="R381" s="202">
        <f t="shared" ref="R381:R388" si="2">Q381*H381</f>
        <v>0</v>
      </c>
      <c r="S381" s="202">
        <v>0</v>
      </c>
      <c r="T381" s="203">
        <f t="shared" ref="T381:T388" si="3">S381*H381</f>
        <v>0</v>
      </c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R381" s="204" t="s">
        <v>171</v>
      </c>
      <c r="AT381" s="204" t="s">
        <v>166</v>
      </c>
      <c r="AU381" s="204" t="s">
        <v>90</v>
      </c>
      <c r="AY381" s="19" t="s">
        <v>164</v>
      </c>
      <c r="BE381" s="205">
        <f t="shared" ref="BE381:BE388" si="4">IF(N381="základní",J381,0)</f>
        <v>0</v>
      </c>
      <c r="BF381" s="205">
        <f t="shared" ref="BF381:BF388" si="5">IF(N381="snížená",J381,0)</f>
        <v>0</v>
      </c>
      <c r="BG381" s="205">
        <f t="shared" ref="BG381:BG388" si="6">IF(N381="zákl. přenesená",J381,0)</f>
        <v>0</v>
      </c>
      <c r="BH381" s="205">
        <f t="shared" ref="BH381:BH388" si="7">IF(N381="sníž. přenesená",J381,0)</f>
        <v>0</v>
      </c>
      <c r="BI381" s="205">
        <f t="shared" ref="BI381:BI388" si="8">IF(N381="nulová",J381,0)</f>
        <v>0</v>
      </c>
      <c r="BJ381" s="19" t="s">
        <v>88</v>
      </c>
      <c r="BK381" s="205">
        <f t="shared" ref="BK381:BK388" si="9">ROUND(I381*H381,2)</f>
        <v>0</v>
      </c>
      <c r="BL381" s="19" t="s">
        <v>171</v>
      </c>
      <c r="BM381" s="204" t="s">
        <v>1691</v>
      </c>
    </row>
    <row r="382" spans="1:65" s="2" customFormat="1" ht="22.2" customHeight="1">
      <c r="A382" s="36"/>
      <c r="B382" s="37"/>
      <c r="C382" s="193" t="s">
        <v>968</v>
      </c>
      <c r="D382" s="193" t="s">
        <v>166</v>
      </c>
      <c r="E382" s="194" t="s">
        <v>1692</v>
      </c>
      <c r="F382" s="195" t="s">
        <v>1693</v>
      </c>
      <c r="G382" s="196" t="s">
        <v>169</v>
      </c>
      <c r="H382" s="197">
        <v>564.62199999999996</v>
      </c>
      <c r="I382" s="198"/>
      <c r="J382" s="199">
        <f t="shared" si="0"/>
        <v>0</v>
      </c>
      <c r="K382" s="195" t="s">
        <v>170</v>
      </c>
      <c r="L382" s="41"/>
      <c r="M382" s="200" t="s">
        <v>1</v>
      </c>
      <c r="N382" s="201" t="s">
        <v>45</v>
      </c>
      <c r="O382" s="73"/>
      <c r="P382" s="202">
        <f t="shared" si="1"/>
        <v>0</v>
      </c>
      <c r="Q382" s="202">
        <v>8.8000000000000003E-4</v>
      </c>
      <c r="R382" s="202">
        <f t="shared" si="2"/>
        <v>0.49686735999999998</v>
      </c>
      <c r="S382" s="202">
        <v>0</v>
      </c>
      <c r="T382" s="203">
        <f t="shared" si="3"/>
        <v>0</v>
      </c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R382" s="204" t="s">
        <v>171</v>
      </c>
      <c r="AT382" s="204" t="s">
        <v>166</v>
      </c>
      <c r="AU382" s="204" t="s">
        <v>90</v>
      </c>
      <c r="AY382" s="19" t="s">
        <v>164</v>
      </c>
      <c r="BE382" s="205">
        <f t="shared" si="4"/>
        <v>0</v>
      </c>
      <c r="BF382" s="205">
        <f t="shared" si="5"/>
        <v>0</v>
      </c>
      <c r="BG382" s="205">
        <f t="shared" si="6"/>
        <v>0</v>
      </c>
      <c r="BH382" s="205">
        <f t="shared" si="7"/>
        <v>0</v>
      </c>
      <c r="BI382" s="205">
        <f t="shared" si="8"/>
        <v>0</v>
      </c>
      <c r="BJ382" s="19" t="s">
        <v>88</v>
      </c>
      <c r="BK382" s="205">
        <f t="shared" si="9"/>
        <v>0</v>
      </c>
      <c r="BL382" s="19" t="s">
        <v>171</v>
      </c>
      <c r="BM382" s="204" t="s">
        <v>1694</v>
      </c>
    </row>
    <row r="383" spans="1:65" s="2" customFormat="1" ht="22.2" customHeight="1">
      <c r="A383" s="36"/>
      <c r="B383" s="37"/>
      <c r="C383" s="193" t="s">
        <v>972</v>
      </c>
      <c r="D383" s="193" t="s">
        <v>166</v>
      </c>
      <c r="E383" s="194" t="s">
        <v>1695</v>
      </c>
      <c r="F383" s="195" t="s">
        <v>1696</v>
      </c>
      <c r="G383" s="196" t="s">
        <v>169</v>
      </c>
      <c r="H383" s="197">
        <v>564.62199999999996</v>
      </c>
      <c r="I383" s="198"/>
      <c r="J383" s="199">
        <f t="shared" si="0"/>
        <v>0</v>
      </c>
      <c r="K383" s="195" t="s">
        <v>170</v>
      </c>
      <c r="L383" s="41"/>
      <c r="M383" s="200" t="s">
        <v>1</v>
      </c>
      <c r="N383" s="201" t="s">
        <v>45</v>
      </c>
      <c r="O383" s="73"/>
      <c r="P383" s="202">
        <f t="shared" si="1"/>
        <v>0</v>
      </c>
      <c r="Q383" s="202">
        <v>0</v>
      </c>
      <c r="R383" s="202">
        <f t="shared" si="2"/>
        <v>0</v>
      </c>
      <c r="S383" s="202">
        <v>0</v>
      </c>
      <c r="T383" s="203">
        <f t="shared" si="3"/>
        <v>0</v>
      </c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R383" s="204" t="s">
        <v>171</v>
      </c>
      <c r="AT383" s="204" t="s">
        <v>166</v>
      </c>
      <c r="AU383" s="204" t="s">
        <v>90</v>
      </c>
      <c r="AY383" s="19" t="s">
        <v>164</v>
      </c>
      <c r="BE383" s="205">
        <f t="shared" si="4"/>
        <v>0</v>
      </c>
      <c r="BF383" s="205">
        <f t="shared" si="5"/>
        <v>0</v>
      </c>
      <c r="BG383" s="205">
        <f t="shared" si="6"/>
        <v>0</v>
      </c>
      <c r="BH383" s="205">
        <f t="shared" si="7"/>
        <v>0</v>
      </c>
      <c r="BI383" s="205">
        <f t="shared" si="8"/>
        <v>0</v>
      </c>
      <c r="BJ383" s="19" t="s">
        <v>88</v>
      </c>
      <c r="BK383" s="205">
        <f t="shared" si="9"/>
        <v>0</v>
      </c>
      <c r="BL383" s="19" t="s">
        <v>171</v>
      </c>
      <c r="BM383" s="204" t="s">
        <v>1697</v>
      </c>
    </row>
    <row r="384" spans="1:65" s="2" customFormat="1" ht="22.2" customHeight="1">
      <c r="A384" s="36"/>
      <c r="B384" s="37"/>
      <c r="C384" s="193" t="s">
        <v>976</v>
      </c>
      <c r="D384" s="193" t="s">
        <v>166</v>
      </c>
      <c r="E384" s="194" t="s">
        <v>1698</v>
      </c>
      <c r="F384" s="195" t="s">
        <v>1699</v>
      </c>
      <c r="G384" s="196" t="s">
        <v>169</v>
      </c>
      <c r="H384" s="197">
        <v>1009.328</v>
      </c>
      <c r="I384" s="198"/>
      <c r="J384" s="199">
        <f t="shared" si="0"/>
        <v>0</v>
      </c>
      <c r="K384" s="195" t="s">
        <v>170</v>
      </c>
      <c r="L384" s="41"/>
      <c r="M384" s="200" t="s">
        <v>1</v>
      </c>
      <c r="N384" s="201" t="s">
        <v>45</v>
      </c>
      <c r="O384" s="73"/>
      <c r="P384" s="202">
        <f t="shared" si="1"/>
        <v>0</v>
      </c>
      <c r="Q384" s="202">
        <v>1.1900000000000001E-3</v>
      </c>
      <c r="R384" s="202">
        <f t="shared" si="2"/>
        <v>1.2011003200000001</v>
      </c>
      <c r="S384" s="202">
        <v>0</v>
      </c>
      <c r="T384" s="203">
        <f t="shared" si="3"/>
        <v>0</v>
      </c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R384" s="204" t="s">
        <v>171</v>
      </c>
      <c r="AT384" s="204" t="s">
        <v>166</v>
      </c>
      <c r="AU384" s="204" t="s">
        <v>90</v>
      </c>
      <c r="AY384" s="19" t="s">
        <v>164</v>
      </c>
      <c r="BE384" s="205">
        <f t="shared" si="4"/>
        <v>0</v>
      </c>
      <c r="BF384" s="205">
        <f t="shared" si="5"/>
        <v>0</v>
      </c>
      <c r="BG384" s="205">
        <f t="shared" si="6"/>
        <v>0</v>
      </c>
      <c r="BH384" s="205">
        <f t="shared" si="7"/>
        <v>0</v>
      </c>
      <c r="BI384" s="205">
        <f t="shared" si="8"/>
        <v>0</v>
      </c>
      <c r="BJ384" s="19" t="s">
        <v>88</v>
      </c>
      <c r="BK384" s="205">
        <f t="shared" si="9"/>
        <v>0</v>
      </c>
      <c r="BL384" s="19" t="s">
        <v>171</v>
      </c>
      <c r="BM384" s="204" t="s">
        <v>1700</v>
      </c>
    </row>
    <row r="385" spans="1:65" s="2" customFormat="1" ht="22.2" customHeight="1">
      <c r="A385" s="36"/>
      <c r="B385" s="37"/>
      <c r="C385" s="193" t="s">
        <v>980</v>
      </c>
      <c r="D385" s="193" t="s">
        <v>166</v>
      </c>
      <c r="E385" s="194" t="s">
        <v>1701</v>
      </c>
      <c r="F385" s="195" t="s">
        <v>1702</v>
      </c>
      <c r="G385" s="196" t="s">
        <v>169</v>
      </c>
      <c r="H385" s="197">
        <v>1009.328</v>
      </c>
      <c r="I385" s="198"/>
      <c r="J385" s="199">
        <f t="shared" si="0"/>
        <v>0</v>
      </c>
      <c r="K385" s="195" t="s">
        <v>170</v>
      </c>
      <c r="L385" s="41"/>
      <c r="M385" s="200" t="s">
        <v>1</v>
      </c>
      <c r="N385" s="201" t="s">
        <v>45</v>
      </c>
      <c r="O385" s="73"/>
      <c r="P385" s="202">
        <f t="shared" si="1"/>
        <v>0</v>
      </c>
      <c r="Q385" s="202">
        <v>0</v>
      </c>
      <c r="R385" s="202">
        <f t="shared" si="2"/>
        <v>0</v>
      </c>
      <c r="S385" s="202">
        <v>0</v>
      </c>
      <c r="T385" s="203">
        <f t="shared" si="3"/>
        <v>0</v>
      </c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R385" s="204" t="s">
        <v>171</v>
      </c>
      <c r="AT385" s="204" t="s">
        <v>166</v>
      </c>
      <c r="AU385" s="204" t="s">
        <v>90</v>
      </c>
      <c r="AY385" s="19" t="s">
        <v>164</v>
      </c>
      <c r="BE385" s="205">
        <f t="shared" si="4"/>
        <v>0</v>
      </c>
      <c r="BF385" s="205">
        <f t="shared" si="5"/>
        <v>0</v>
      </c>
      <c r="BG385" s="205">
        <f t="shared" si="6"/>
        <v>0</v>
      </c>
      <c r="BH385" s="205">
        <f t="shared" si="7"/>
        <v>0</v>
      </c>
      <c r="BI385" s="205">
        <f t="shared" si="8"/>
        <v>0</v>
      </c>
      <c r="BJ385" s="19" t="s">
        <v>88</v>
      </c>
      <c r="BK385" s="205">
        <f t="shared" si="9"/>
        <v>0</v>
      </c>
      <c r="BL385" s="19" t="s">
        <v>171</v>
      </c>
      <c r="BM385" s="204" t="s">
        <v>1703</v>
      </c>
    </row>
    <row r="386" spans="1:65" s="2" customFormat="1" ht="22.2" customHeight="1">
      <c r="A386" s="36"/>
      <c r="B386" s="37"/>
      <c r="C386" s="193" t="s">
        <v>985</v>
      </c>
      <c r="D386" s="193" t="s">
        <v>166</v>
      </c>
      <c r="E386" s="194" t="s">
        <v>1704</v>
      </c>
      <c r="F386" s="195" t="s">
        <v>1705</v>
      </c>
      <c r="G386" s="196" t="s">
        <v>169</v>
      </c>
      <c r="H386" s="197">
        <v>24.375</v>
      </c>
      <c r="I386" s="198"/>
      <c r="J386" s="199">
        <f t="shared" si="0"/>
        <v>0</v>
      </c>
      <c r="K386" s="195" t="s">
        <v>170</v>
      </c>
      <c r="L386" s="41"/>
      <c r="M386" s="200" t="s">
        <v>1</v>
      </c>
      <c r="N386" s="201" t="s">
        <v>45</v>
      </c>
      <c r="O386" s="73"/>
      <c r="P386" s="202">
        <f t="shared" si="1"/>
        <v>0</v>
      </c>
      <c r="Q386" s="202">
        <v>9.2000000000000003E-4</v>
      </c>
      <c r="R386" s="202">
        <f t="shared" si="2"/>
        <v>2.2425E-2</v>
      </c>
      <c r="S386" s="202">
        <v>0</v>
      </c>
      <c r="T386" s="203">
        <f t="shared" si="3"/>
        <v>0</v>
      </c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R386" s="204" t="s">
        <v>171</v>
      </c>
      <c r="AT386" s="204" t="s">
        <v>166</v>
      </c>
      <c r="AU386" s="204" t="s">
        <v>90</v>
      </c>
      <c r="AY386" s="19" t="s">
        <v>164</v>
      </c>
      <c r="BE386" s="205">
        <f t="shared" si="4"/>
        <v>0</v>
      </c>
      <c r="BF386" s="205">
        <f t="shared" si="5"/>
        <v>0</v>
      </c>
      <c r="BG386" s="205">
        <f t="shared" si="6"/>
        <v>0</v>
      </c>
      <c r="BH386" s="205">
        <f t="shared" si="7"/>
        <v>0</v>
      </c>
      <c r="BI386" s="205">
        <f t="shared" si="8"/>
        <v>0</v>
      </c>
      <c r="BJ386" s="19" t="s">
        <v>88</v>
      </c>
      <c r="BK386" s="205">
        <f t="shared" si="9"/>
        <v>0</v>
      </c>
      <c r="BL386" s="19" t="s">
        <v>171</v>
      </c>
      <c r="BM386" s="204" t="s">
        <v>1706</v>
      </c>
    </row>
    <row r="387" spans="1:65" s="2" customFormat="1" ht="22.2" customHeight="1">
      <c r="A387" s="36"/>
      <c r="B387" s="37"/>
      <c r="C387" s="193" t="s">
        <v>990</v>
      </c>
      <c r="D387" s="193" t="s">
        <v>166</v>
      </c>
      <c r="E387" s="194" t="s">
        <v>1707</v>
      </c>
      <c r="F387" s="195" t="s">
        <v>1708</v>
      </c>
      <c r="G387" s="196" t="s">
        <v>169</v>
      </c>
      <c r="H387" s="197">
        <v>24.375</v>
      </c>
      <c r="I387" s="198"/>
      <c r="J387" s="199">
        <f t="shared" si="0"/>
        <v>0</v>
      </c>
      <c r="K387" s="195" t="s">
        <v>170</v>
      </c>
      <c r="L387" s="41"/>
      <c r="M387" s="200" t="s">
        <v>1</v>
      </c>
      <c r="N387" s="201" t="s">
        <v>45</v>
      </c>
      <c r="O387" s="73"/>
      <c r="P387" s="202">
        <f t="shared" si="1"/>
        <v>0</v>
      </c>
      <c r="Q387" s="202">
        <v>0</v>
      </c>
      <c r="R387" s="202">
        <f t="shared" si="2"/>
        <v>0</v>
      </c>
      <c r="S387" s="202">
        <v>0</v>
      </c>
      <c r="T387" s="203">
        <f t="shared" si="3"/>
        <v>0</v>
      </c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R387" s="204" t="s">
        <v>171</v>
      </c>
      <c r="AT387" s="204" t="s">
        <v>166</v>
      </c>
      <c r="AU387" s="204" t="s">
        <v>90</v>
      </c>
      <c r="AY387" s="19" t="s">
        <v>164</v>
      </c>
      <c r="BE387" s="205">
        <f t="shared" si="4"/>
        <v>0</v>
      </c>
      <c r="BF387" s="205">
        <f t="shared" si="5"/>
        <v>0</v>
      </c>
      <c r="BG387" s="205">
        <f t="shared" si="6"/>
        <v>0</v>
      </c>
      <c r="BH387" s="205">
        <f t="shared" si="7"/>
        <v>0</v>
      </c>
      <c r="BI387" s="205">
        <f t="shared" si="8"/>
        <v>0</v>
      </c>
      <c r="BJ387" s="19" t="s">
        <v>88</v>
      </c>
      <c r="BK387" s="205">
        <f t="shared" si="9"/>
        <v>0</v>
      </c>
      <c r="BL387" s="19" t="s">
        <v>171</v>
      </c>
      <c r="BM387" s="204" t="s">
        <v>1709</v>
      </c>
    </row>
    <row r="388" spans="1:65" s="2" customFormat="1" ht="19.8" customHeight="1">
      <c r="A388" s="36"/>
      <c r="B388" s="37"/>
      <c r="C388" s="193" t="s">
        <v>994</v>
      </c>
      <c r="D388" s="193" t="s">
        <v>166</v>
      </c>
      <c r="E388" s="194" t="s">
        <v>1710</v>
      </c>
      <c r="F388" s="195" t="s">
        <v>1711</v>
      </c>
      <c r="G388" s="196" t="s">
        <v>169</v>
      </c>
      <c r="H388" s="197">
        <v>1604.09</v>
      </c>
      <c r="I388" s="198"/>
      <c r="J388" s="199">
        <f t="shared" si="0"/>
        <v>0</v>
      </c>
      <c r="K388" s="195" t="s">
        <v>170</v>
      </c>
      <c r="L388" s="41"/>
      <c r="M388" s="200" t="s">
        <v>1</v>
      </c>
      <c r="N388" s="201" t="s">
        <v>45</v>
      </c>
      <c r="O388" s="73"/>
      <c r="P388" s="202">
        <f t="shared" si="1"/>
        <v>0</v>
      </c>
      <c r="Q388" s="202">
        <v>3.2000000000000002E-3</v>
      </c>
      <c r="R388" s="202">
        <f t="shared" si="2"/>
        <v>5.1330879999999999</v>
      </c>
      <c r="S388" s="202">
        <v>0</v>
      </c>
      <c r="T388" s="203">
        <f t="shared" si="3"/>
        <v>0</v>
      </c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R388" s="204" t="s">
        <v>171</v>
      </c>
      <c r="AT388" s="204" t="s">
        <v>166</v>
      </c>
      <c r="AU388" s="204" t="s">
        <v>90</v>
      </c>
      <c r="AY388" s="19" t="s">
        <v>164</v>
      </c>
      <c r="BE388" s="205">
        <f t="shared" si="4"/>
        <v>0</v>
      </c>
      <c r="BF388" s="205">
        <f t="shared" si="5"/>
        <v>0</v>
      </c>
      <c r="BG388" s="205">
        <f t="shared" si="6"/>
        <v>0</v>
      </c>
      <c r="BH388" s="205">
        <f t="shared" si="7"/>
        <v>0</v>
      </c>
      <c r="BI388" s="205">
        <f t="shared" si="8"/>
        <v>0</v>
      </c>
      <c r="BJ388" s="19" t="s">
        <v>88</v>
      </c>
      <c r="BK388" s="205">
        <f t="shared" si="9"/>
        <v>0</v>
      </c>
      <c r="BL388" s="19" t="s">
        <v>171</v>
      </c>
      <c r="BM388" s="204" t="s">
        <v>1712</v>
      </c>
    </row>
    <row r="389" spans="1:65" s="13" customFormat="1" ht="10.199999999999999">
      <c r="B389" s="206"/>
      <c r="C389" s="207"/>
      <c r="D389" s="208" t="s">
        <v>177</v>
      </c>
      <c r="E389" s="209" t="s">
        <v>1</v>
      </c>
      <c r="F389" s="210" t="s">
        <v>1713</v>
      </c>
      <c r="G389" s="207"/>
      <c r="H389" s="211">
        <v>1604.09</v>
      </c>
      <c r="I389" s="212"/>
      <c r="J389" s="207"/>
      <c r="K389" s="207"/>
      <c r="L389" s="213"/>
      <c r="M389" s="214"/>
      <c r="N389" s="215"/>
      <c r="O389" s="215"/>
      <c r="P389" s="215"/>
      <c r="Q389" s="215"/>
      <c r="R389" s="215"/>
      <c r="S389" s="215"/>
      <c r="T389" s="216"/>
      <c r="AT389" s="217" t="s">
        <v>177</v>
      </c>
      <c r="AU389" s="217" t="s">
        <v>90</v>
      </c>
      <c r="AV389" s="13" t="s">
        <v>90</v>
      </c>
      <c r="AW389" s="13" t="s">
        <v>36</v>
      </c>
      <c r="AX389" s="13" t="s">
        <v>88</v>
      </c>
      <c r="AY389" s="217" t="s">
        <v>164</v>
      </c>
    </row>
    <row r="390" spans="1:65" s="2" customFormat="1" ht="14.4" customHeight="1">
      <c r="A390" s="36"/>
      <c r="B390" s="37"/>
      <c r="C390" s="193" t="s">
        <v>998</v>
      </c>
      <c r="D390" s="193" t="s">
        <v>166</v>
      </c>
      <c r="E390" s="194" t="s">
        <v>1714</v>
      </c>
      <c r="F390" s="195" t="s">
        <v>1715</v>
      </c>
      <c r="G390" s="196" t="s">
        <v>186</v>
      </c>
      <c r="H390" s="197">
        <v>100.928</v>
      </c>
      <c r="I390" s="198"/>
      <c r="J390" s="199">
        <f>ROUND(I390*H390,2)</f>
        <v>0</v>
      </c>
      <c r="K390" s="195" t="s">
        <v>170</v>
      </c>
      <c r="L390" s="41"/>
      <c r="M390" s="200" t="s">
        <v>1</v>
      </c>
      <c r="N390" s="201" t="s">
        <v>45</v>
      </c>
      <c r="O390" s="73"/>
      <c r="P390" s="202">
        <f>O390*H390</f>
        <v>0</v>
      </c>
      <c r="Q390" s="202">
        <v>1.05555</v>
      </c>
      <c r="R390" s="202">
        <f>Q390*H390</f>
        <v>106.5345504</v>
      </c>
      <c r="S390" s="202">
        <v>0</v>
      </c>
      <c r="T390" s="203">
        <f>S390*H390</f>
        <v>0</v>
      </c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R390" s="204" t="s">
        <v>171</v>
      </c>
      <c r="AT390" s="204" t="s">
        <v>166</v>
      </c>
      <c r="AU390" s="204" t="s">
        <v>90</v>
      </c>
      <c r="AY390" s="19" t="s">
        <v>164</v>
      </c>
      <c r="BE390" s="205">
        <f>IF(N390="základní",J390,0)</f>
        <v>0</v>
      </c>
      <c r="BF390" s="205">
        <f>IF(N390="snížená",J390,0)</f>
        <v>0</v>
      </c>
      <c r="BG390" s="205">
        <f>IF(N390="zákl. přenesená",J390,0)</f>
        <v>0</v>
      </c>
      <c r="BH390" s="205">
        <f>IF(N390="sníž. přenesená",J390,0)</f>
        <v>0</v>
      </c>
      <c r="BI390" s="205">
        <f>IF(N390="nulová",J390,0)</f>
        <v>0</v>
      </c>
      <c r="BJ390" s="19" t="s">
        <v>88</v>
      </c>
      <c r="BK390" s="205">
        <f>ROUND(I390*H390,2)</f>
        <v>0</v>
      </c>
      <c r="BL390" s="19" t="s">
        <v>171</v>
      </c>
      <c r="BM390" s="204" t="s">
        <v>1716</v>
      </c>
    </row>
    <row r="391" spans="1:65" s="13" customFormat="1" ht="10.199999999999999">
      <c r="B391" s="206"/>
      <c r="C391" s="207"/>
      <c r="D391" s="208" t="s">
        <v>177</v>
      </c>
      <c r="E391" s="209" t="s">
        <v>1</v>
      </c>
      <c r="F391" s="210" t="s">
        <v>1717</v>
      </c>
      <c r="G391" s="207"/>
      <c r="H391" s="211">
        <v>1.4530000000000001</v>
      </c>
      <c r="I391" s="212"/>
      <c r="J391" s="207"/>
      <c r="K391" s="207"/>
      <c r="L391" s="213"/>
      <c r="M391" s="214"/>
      <c r="N391" s="215"/>
      <c r="O391" s="215"/>
      <c r="P391" s="215"/>
      <c r="Q391" s="215"/>
      <c r="R391" s="215"/>
      <c r="S391" s="215"/>
      <c r="T391" s="216"/>
      <c r="AT391" s="217" t="s">
        <v>177</v>
      </c>
      <c r="AU391" s="217" t="s">
        <v>90</v>
      </c>
      <c r="AV391" s="13" t="s">
        <v>90</v>
      </c>
      <c r="AW391" s="13" t="s">
        <v>36</v>
      </c>
      <c r="AX391" s="13" t="s">
        <v>80</v>
      </c>
      <c r="AY391" s="217" t="s">
        <v>164</v>
      </c>
    </row>
    <row r="392" spans="1:65" s="13" customFormat="1" ht="10.199999999999999">
      <c r="B392" s="206"/>
      <c r="C392" s="207"/>
      <c r="D392" s="208" t="s">
        <v>177</v>
      </c>
      <c r="E392" s="209" t="s">
        <v>1</v>
      </c>
      <c r="F392" s="210" t="s">
        <v>1718</v>
      </c>
      <c r="G392" s="207"/>
      <c r="H392" s="211">
        <v>44.662999999999997</v>
      </c>
      <c r="I392" s="212"/>
      <c r="J392" s="207"/>
      <c r="K392" s="207"/>
      <c r="L392" s="213"/>
      <c r="M392" s="214"/>
      <c r="N392" s="215"/>
      <c r="O392" s="215"/>
      <c r="P392" s="215"/>
      <c r="Q392" s="215"/>
      <c r="R392" s="215"/>
      <c r="S392" s="215"/>
      <c r="T392" s="216"/>
      <c r="AT392" s="217" t="s">
        <v>177</v>
      </c>
      <c r="AU392" s="217" t="s">
        <v>90</v>
      </c>
      <c r="AV392" s="13" t="s">
        <v>90</v>
      </c>
      <c r="AW392" s="13" t="s">
        <v>36</v>
      </c>
      <c r="AX392" s="13" t="s">
        <v>80</v>
      </c>
      <c r="AY392" s="217" t="s">
        <v>164</v>
      </c>
    </row>
    <row r="393" spans="1:65" s="13" customFormat="1" ht="10.199999999999999">
      <c r="B393" s="206"/>
      <c r="C393" s="207"/>
      <c r="D393" s="208" t="s">
        <v>177</v>
      </c>
      <c r="E393" s="209" t="s">
        <v>1</v>
      </c>
      <c r="F393" s="210" t="s">
        <v>1719</v>
      </c>
      <c r="G393" s="207"/>
      <c r="H393" s="211">
        <v>54.811999999999998</v>
      </c>
      <c r="I393" s="212"/>
      <c r="J393" s="207"/>
      <c r="K393" s="207"/>
      <c r="L393" s="213"/>
      <c r="M393" s="214"/>
      <c r="N393" s="215"/>
      <c r="O393" s="215"/>
      <c r="P393" s="215"/>
      <c r="Q393" s="215"/>
      <c r="R393" s="215"/>
      <c r="S393" s="215"/>
      <c r="T393" s="216"/>
      <c r="AT393" s="217" t="s">
        <v>177</v>
      </c>
      <c r="AU393" s="217" t="s">
        <v>90</v>
      </c>
      <c r="AV393" s="13" t="s">
        <v>90</v>
      </c>
      <c r="AW393" s="13" t="s">
        <v>36</v>
      </c>
      <c r="AX393" s="13" t="s">
        <v>80</v>
      </c>
      <c r="AY393" s="217" t="s">
        <v>164</v>
      </c>
    </row>
    <row r="394" spans="1:65" s="14" customFormat="1" ht="10.199999999999999">
      <c r="B394" s="232"/>
      <c r="C394" s="233"/>
      <c r="D394" s="208" t="s">
        <v>177</v>
      </c>
      <c r="E394" s="234" t="s">
        <v>1</v>
      </c>
      <c r="F394" s="235" t="s">
        <v>206</v>
      </c>
      <c r="G394" s="233"/>
      <c r="H394" s="236">
        <v>100.928</v>
      </c>
      <c r="I394" s="237"/>
      <c r="J394" s="233"/>
      <c r="K394" s="233"/>
      <c r="L394" s="238"/>
      <c r="M394" s="239"/>
      <c r="N394" s="240"/>
      <c r="O394" s="240"/>
      <c r="P394" s="240"/>
      <c r="Q394" s="240"/>
      <c r="R394" s="240"/>
      <c r="S394" s="240"/>
      <c r="T394" s="241"/>
      <c r="AT394" s="242" t="s">
        <v>177</v>
      </c>
      <c r="AU394" s="242" t="s">
        <v>90</v>
      </c>
      <c r="AV394" s="14" t="s">
        <v>171</v>
      </c>
      <c r="AW394" s="14" t="s">
        <v>36</v>
      </c>
      <c r="AX394" s="14" t="s">
        <v>88</v>
      </c>
      <c r="AY394" s="242" t="s">
        <v>164</v>
      </c>
    </row>
    <row r="395" spans="1:65" s="2" customFormat="1" ht="14.4" customHeight="1">
      <c r="A395" s="36"/>
      <c r="B395" s="37"/>
      <c r="C395" s="193" t="s">
        <v>1002</v>
      </c>
      <c r="D395" s="193" t="s">
        <v>166</v>
      </c>
      <c r="E395" s="194" t="s">
        <v>1720</v>
      </c>
      <c r="F395" s="195" t="s">
        <v>1374</v>
      </c>
      <c r="G395" s="196" t="s">
        <v>186</v>
      </c>
      <c r="H395" s="197">
        <v>100.928</v>
      </c>
      <c r="I395" s="198"/>
      <c r="J395" s="199">
        <f>ROUND(I395*H395,2)</f>
        <v>0</v>
      </c>
      <c r="K395" s="195" t="s">
        <v>1</v>
      </c>
      <c r="L395" s="41"/>
      <c r="M395" s="200" t="s">
        <v>1</v>
      </c>
      <c r="N395" s="201" t="s">
        <v>45</v>
      </c>
      <c r="O395" s="73"/>
      <c r="P395" s="202">
        <f>O395*H395</f>
        <v>0</v>
      </c>
      <c r="Q395" s="202">
        <v>0</v>
      </c>
      <c r="R395" s="202">
        <f>Q395*H395</f>
        <v>0</v>
      </c>
      <c r="S395" s="202">
        <v>0</v>
      </c>
      <c r="T395" s="203">
        <f>S395*H395</f>
        <v>0</v>
      </c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R395" s="204" t="s">
        <v>171</v>
      </c>
      <c r="AT395" s="204" t="s">
        <v>166</v>
      </c>
      <c r="AU395" s="204" t="s">
        <v>90</v>
      </c>
      <c r="AY395" s="19" t="s">
        <v>164</v>
      </c>
      <c r="BE395" s="205">
        <f>IF(N395="základní",J395,0)</f>
        <v>0</v>
      </c>
      <c r="BF395" s="205">
        <f>IF(N395="snížená",J395,0)</f>
        <v>0</v>
      </c>
      <c r="BG395" s="205">
        <f>IF(N395="zákl. přenesená",J395,0)</f>
        <v>0</v>
      </c>
      <c r="BH395" s="205">
        <f>IF(N395="sníž. přenesená",J395,0)</f>
        <v>0</v>
      </c>
      <c r="BI395" s="205">
        <f>IF(N395="nulová",J395,0)</f>
        <v>0</v>
      </c>
      <c r="BJ395" s="19" t="s">
        <v>88</v>
      </c>
      <c r="BK395" s="205">
        <f>ROUND(I395*H395,2)</f>
        <v>0</v>
      </c>
      <c r="BL395" s="19" t="s">
        <v>171</v>
      </c>
      <c r="BM395" s="204" t="s">
        <v>1721</v>
      </c>
    </row>
    <row r="396" spans="1:65" s="13" customFormat="1" ht="10.199999999999999">
      <c r="B396" s="206"/>
      <c r="C396" s="207"/>
      <c r="D396" s="208" t="s">
        <v>177</v>
      </c>
      <c r="E396" s="209" t="s">
        <v>1</v>
      </c>
      <c r="F396" s="210" t="s">
        <v>1717</v>
      </c>
      <c r="G396" s="207"/>
      <c r="H396" s="211">
        <v>1.4530000000000001</v>
      </c>
      <c r="I396" s="212"/>
      <c r="J396" s="207"/>
      <c r="K396" s="207"/>
      <c r="L396" s="213"/>
      <c r="M396" s="214"/>
      <c r="N396" s="215"/>
      <c r="O396" s="215"/>
      <c r="P396" s="215"/>
      <c r="Q396" s="215"/>
      <c r="R396" s="215"/>
      <c r="S396" s="215"/>
      <c r="T396" s="216"/>
      <c r="AT396" s="217" t="s">
        <v>177</v>
      </c>
      <c r="AU396" s="217" t="s">
        <v>90</v>
      </c>
      <c r="AV396" s="13" t="s">
        <v>90</v>
      </c>
      <c r="AW396" s="13" t="s">
        <v>36</v>
      </c>
      <c r="AX396" s="13" t="s">
        <v>80</v>
      </c>
      <c r="AY396" s="217" t="s">
        <v>164</v>
      </c>
    </row>
    <row r="397" spans="1:65" s="13" customFormat="1" ht="10.199999999999999">
      <c r="B397" s="206"/>
      <c r="C397" s="207"/>
      <c r="D397" s="208" t="s">
        <v>177</v>
      </c>
      <c r="E397" s="209" t="s">
        <v>1</v>
      </c>
      <c r="F397" s="210" t="s">
        <v>1718</v>
      </c>
      <c r="G397" s="207"/>
      <c r="H397" s="211">
        <v>44.662999999999997</v>
      </c>
      <c r="I397" s="212"/>
      <c r="J397" s="207"/>
      <c r="K397" s="207"/>
      <c r="L397" s="213"/>
      <c r="M397" s="214"/>
      <c r="N397" s="215"/>
      <c r="O397" s="215"/>
      <c r="P397" s="215"/>
      <c r="Q397" s="215"/>
      <c r="R397" s="215"/>
      <c r="S397" s="215"/>
      <c r="T397" s="216"/>
      <c r="AT397" s="217" t="s">
        <v>177</v>
      </c>
      <c r="AU397" s="217" t="s">
        <v>90</v>
      </c>
      <c r="AV397" s="13" t="s">
        <v>90</v>
      </c>
      <c r="AW397" s="13" t="s">
        <v>36</v>
      </c>
      <c r="AX397" s="13" t="s">
        <v>80</v>
      </c>
      <c r="AY397" s="217" t="s">
        <v>164</v>
      </c>
    </row>
    <row r="398" spans="1:65" s="13" customFormat="1" ht="10.199999999999999">
      <c r="B398" s="206"/>
      <c r="C398" s="207"/>
      <c r="D398" s="208" t="s">
        <v>177</v>
      </c>
      <c r="E398" s="209" t="s">
        <v>1</v>
      </c>
      <c r="F398" s="210" t="s">
        <v>1719</v>
      </c>
      <c r="G398" s="207"/>
      <c r="H398" s="211">
        <v>54.811999999999998</v>
      </c>
      <c r="I398" s="212"/>
      <c r="J398" s="207"/>
      <c r="K398" s="207"/>
      <c r="L398" s="213"/>
      <c r="M398" s="214"/>
      <c r="N398" s="215"/>
      <c r="O398" s="215"/>
      <c r="P398" s="215"/>
      <c r="Q398" s="215"/>
      <c r="R398" s="215"/>
      <c r="S398" s="215"/>
      <c r="T398" s="216"/>
      <c r="AT398" s="217" t="s">
        <v>177</v>
      </c>
      <c r="AU398" s="217" t="s">
        <v>90</v>
      </c>
      <c r="AV398" s="13" t="s">
        <v>90</v>
      </c>
      <c r="AW398" s="13" t="s">
        <v>36</v>
      </c>
      <c r="AX398" s="13" t="s">
        <v>80</v>
      </c>
      <c r="AY398" s="217" t="s">
        <v>164</v>
      </c>
    </row>
    <row r="399" spans="1:65" s="14" customFormat="1" ht="10.199999999999999">
      <c r="B399" s="232"/>
      <c r="C399" s="233"/>
      <c r="D399" s="208" t="s">
        <v>177</v>
      </c>
      <c r="E399" s="234" t="s">
        <v>1</v>
      </c>
      <c r="F399" s="235" t="s">
        <v>206</v>
      </c>
      <c r="G399" s="233"/>
      <c r="H399" s="236">
        <v>100.928</v>
      </c>
      <c r="I399" s="237"/>
      <c r="J399" s="233"/>
      <c r="K399" s="233"/>
      <c r="L399" s="238"/>
      <c r="M399" s="239"/>
      <c r="N399" s="240"/>
      <c r="O399" s="240"/>
      <c r="P399" s="240"/>
      <c r="Q399" s="240"/>
      <c r="R399" s="240"/>
      <c r="S399" s="240"/>
      <c r="T399" s="241"/>
      <c r="AT399" s="242" t="s">
        <v>177</v>
      </c>
      <c r="AU399" s="242" t="s">
        <v>90</v>
      </c>
      <c r="AV399" s="14" t="s">
        <v>171</v>
      </c>
      <c r="AW399" s="14" t="s">
        <v>36</v>
      </c>
      <c r="AX399" s="14" t="s">
        <v>88</v>
      </c>
      <c r="AY399" s="242" t="s">
        <v>164</v>
      </c>
    </row>
    <row r="400" spans="1:65" s="2" customFormat="1" ht="14.4" customHeight="1">
      <c r="A400" s="36"/>
      <c r="B400" s="37"/>
      <c r="C400" s="193" t="s">
        <v>1006</v>
      </c>
      <c r="D400" s="193" t="s">
        <v>166</v>
      </c>
      <c r="E400" s="194" t="s">
        <v>1722</v>
      </c>
      <c r="F400" s="195" t="s">
        <v>1723</v>
      </c>
      <c r="G400" s="196" t="s">
        <v>175</v>
      </c>
      <c r="H400" s="197">
        <v>4.2610000000000001</v>
      </c>
      <c r="I400" s="198"/>
      <c r="J400" s="199">
        <f>ROUND(I400*H400,2)</f>
        <v>0</v>
      </c>
      <c r="K400" s="195" t="s">
        <v>170</v>
      </c>
      <c r="L400" s="41"/>
      <c r="M400" s="200" t="s">
        <v>1</v>
      </c>
      <c r="N400" s="201" t="s">
        <v>45</v>
      </c>
      <c r="O400" s="73"/>
      <c r="P400" s="202">
        <f>O400*H400</f>
        <v>0</v>
      </c>
      <c r="Q400" s="202">
        <v>2.5019399999999998</v>
      </c>
      <c r="R400" s="202">
        <f>Q400*H400</f>
        <v>10.66076634</v>
      </c>
      <c r="S400" s="202">
        <v>0</v>
      </c>
      <c r="T400" s="203">
        <f>S400*H400</f>
        <v>0</v>
      </c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R400" s="204" t="s">
        <v>171</v>
      </c>
      <c r="AT400" s="204" t="s">
        <v>166</v>
      </c>
      <c r="AU400" s="204" t="s">
        <v>90</v>
      </c>
      <c r="AY400" s="19" t="s">
        <v>164</v>
      </c>
      <c r="BE400" s="205">
        <f>IF(N400="základní",J400,0)</f>
        <v>0</v>
      </c>
      <c r="BF400" s="205">
        <f>IF(N400="snížená",J400,0)</f>
        <v>0</v>
      </c>
      <c r="BG400" s="205">
        <f>IF(N400="zákl. přenesená",J400,0)</f>
        <v>0</v>
      </c>
      <c r="BH400" s="205">
        <f>IF(N400="sníž. přenesená",J400,0)</f>
        <v>0</v>
      </c>
      <c r="BI400" s="205">
        <f>IF(N400="nulová",J400,0)</f>
        <v>0</v>
      </c>
      <c r="BJ400" s="19" t="s">
        <v>88</v>
      </c>
      <c r="BK400" s="205">
        <f>ROUND(I400*H400,2)</f>
        <v>0</v>
      </c>
      <c r="BL400" s="19" t="s">
        <v>171</v>
      </c>
      <c r="BM400" s="204" t="s">
        <v>1724</v>
      </c>
    </row>
    <row r="401" spans="1:65" s="13" customFormat="1" ht="20.399999999999999">
      <c r="B401" s="206"/>
      <c r="C401" s="207"/>
      <c r="D401" s="208" t="s">
        <v>177</v>
      </c>
      <c r="E401" s="209" t="s">
        <v>1</v>
      </c>
      <c r="F401" s="210" t="s">
        <v>1725</v>
      </c>
      <c r="G401" s="207"/>
      <c r="H401" s="211">
        <v>1.861</v>
      </c>
      <c r="I401" s="212"/>
      <c r="J401" s="207"/>
      <c r="K401" s="207"/>
      <c r="L401" s="213"/>
      <c r="M401" s="214"/>
      <c r="N401" s="215"/>
      <c r="O401" s="215"/>
      <c r="P401" s="215"/>
      <c r="Q401" s="215"/>
      <c r="R401" s="215"/>
      <c r="S401" s="215"/>
      <c r="T401" s="216"/>
      <c r="AT401" s="217" t="s">
        <v>177</v>
      </c>
      <c r="AU401" s="217" t="s">
        <v>90</v>
      </c>
      <c r="AV401" s="13" t="s">
        <v>90</v>
      </c>
      <c r="AW401" s="13" t="s">
        <v>36</v>
      </c>
      <c r="AX401" s="13" t="s">
        <v>80</v>
      </c>
      <c r="AY401" s="217" t="s">
        <v>164</v>
      </c>
    </row>
    <row r="402" spans="1:65" s="13" customFormat="1" ht="10.199999999999999">
      <c r="B402" s="206"/>
      <c r="C402" s="207"/>
      <c r="D402" s="208" t="s">
        <v>177</v>
      </c>
      <c r="E402" s="209" t="s">
        <v>1</v>
      </c>
      <c r="F402" s="210" t="s">
        <v>1726</v>
      </c>
      <c r="G402" s="207"/>
      <c r="H402" s="211">
        <v>1.55</v>
      </c>
      <c r="I402" s="212"/>
      <c r="J402" s="207"/>
      <c r="K402" s="207"/>
      <c r="L402" s="213"/>
      <c r="M402" s="214"/>
      <c r="N402" s="215"/>
      <c r="O402" s="215"/>
      <c r="P402" s="215"/>
      <c r="Q402" s="215"/>
      <c r="R402" s="215"/>
      <c r="S402" s="215"/>
      <c r="T402" s="216"/>
      <c r="AT402" s="217" t="s">
        <v>177</v>
      </c>
      <c r="AU402" s="217" t="s">
        <v>90</v>
      </c>
      <c r="AV402" s="13" t="s">
        <v>90</v>
      </c>
      <c r="AW402" s="13" t="s">
        <v>36</v>
      </c>
      <c r="AX402" s="13" t="s">
        <v>80</v>
      </c>
      <c r="AY402" s="217" t="s">
        <v>164</v>
      </c>
    </row>
    <row r="403" spans="1:65" s="13" customFormat="1" ht="10.199999999999999">
      <c r="B403" s="206"/>
      <c r="C403" s="207"/>
      <c r="D403" s="208" t="s">
        <v>177</v>
      </c>
      <c r="E403" s="209" t="s">
        <v>1</v>
      </c>
      <c r="F403" s="210" t="s">
        <v>1727</v>
      </c>
      <c r="G403" s="207"/>
      <c r="H403" s="211">
        <v>0.85</v>
      </c>
      <c r="I403" s="212"/>
      <c r="J403" s="207"/>
      <c r="K403" s="207"/>
      <c r="L403" s="213"/>
      <c r="M403" s="214"/>
      <c r="N403" s="215"/>
      <c r="O403" s="215"/>
      <c r="P403" s="215"/>
      <c r="Q403" s="215"/>
      <c r="R403" s="215"/>
      <c r="S403" s="215"/>
      <c r="T403" s="216"/>
      <c r="AT403" s="217" t="s">
        <v>177</v>
      </c>
      <c r="AU403" s="217" t="s">
        <v>90</v>
      </c>
      <c r="AV403" s="13" t="s">
        <v>90</v>
      </c>
      <c r="AW403" s="13" t="s">
        <v>36</v>
      </c>
      <c r="AX403" s="13" t="s">
        <v>80</v>
      </c>
      <c r="AY403" s="217" t="s">
        <v>164</v>
      </c>
    </row>
    <row r="404" spans="1:65" s="14" customFormat="1" ht="10.199999999999999">
      <c r="B404" s="232"/>
      <c r="C404" s="233"/>
      <c r="D404" s="208" t="s">
        <v>177</v>
      </c>
      <c r="E404" s="234" t="s">
        <v>1</v>
      </c>
      <c r="F404" s="235" t="s">
        <v>206</v>
      </c>
      <c r="G404" s="233"/>
      <c r="H404" s="236">
        <v>4.2610000000000001</v>
      </c>
      <c r="I404" s="237"/>
      <c r="J404" s="233"/>
      <c r="K404" s="233"/>
      <c r="L404" s="238"/>
      <c r="M404" s="239"/>
      <c r="N404" s="240"/>
      <c r="O404" s="240"/>
      <c r="P404" s="240"/>
      <c r="Q404" s="240"/>
      <c r="R404" s="240"/>
      <c r="S404" s="240"/>
      <c r="T404" s="241"/>
      <c r="AT404" s="242" t="s">
        <v>177</v>
      </c>
      <c r="AU404" s="242" t="s">
        <v>90</v>
      </c>
      <c r="AV404" s="14" t="s">
        <v>171</v>
      </c>
      <c r="AW404" s="14" t="s">
        <v>36</v>
      </c>
      <c r="AX404" s="14" t="s">
        <v>88</v>
      </c>
      <c r="AY404" s="242" t="s">
        <v>164</v>
      </c>
    </row>
    <row r="405" spans="1:65" s="2" customFormat="1" ht="22.2" customHeight="1">
      <c r="A405" s="36"/>
      <c r="B405" s="37"/>
      <c r="C405" s="193" t="s">
        <v>1008</v>
      </c>
      <c r="D405" s="193" t="s">
        <v>166</v>
      </c>
      <c r="E405" s="194" t="s">
        <v>1728</v>
      </c>
      <c r="F405" s="195" t="s">
        <v>1729</v>
      </c>
      <c r="G405" s="196" t="s">
        <v>175</v>
      </c>
      <c r="H405" s="197">
        <v>4.2610000000000001</v>
      </c>
      <c r="I405" s="198"/>
      <c r="J405" s="199">
        <f>ROUND(I405*H405,2)</f>
        <v>0</v>
      </c>
      <c r="K405" s="195" t="s">
        <v>1</v>
      </c>
      <c r="L405" s="41"/>
      <c r="M405" s="200" t="s">
        <v>1</v>
      </c>
      <c r="N405" s="201" t="s">
        <v>45</v>
      </c>
      <c r="O405" s="73"/>
      <c r="P405" s="202">
        <f>O405*H405</f>
        <v>0</v>
      </c>
      <c r="Q405" s="202">
        <v>0.02</v>
      </c>
      <c r="R405" s="202">
        <f>Q405*H405</f>
        <v>8.5220000000000004E-2</v>
      </c>
      <c r="S405" s="202">
        <v>0</v>
      </c>
      <c r="T405" s="203">
        <f>S405*H405</f>
        <v>0</v>
      </c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R405" s="204" t="s">
        <v>171</v>
      </c>
      <c r="AT405" s="204" t="s">
        <v>166</v>
      </c>
      <c r="AU405" s="204" t="s">
        <v>90</v>
      </c>
      <c r="AY405" s="19" t="s">
        <v>164</v>
      </c>
      <c r="BE405" s="205">
        <f>IF(N405="základní",J405,0)</f>
        <v>0</v>
      </c>
      <c r="BF405" s="205">
        <f>IF(N405="snížená",J405,0)</f>
        <v>0</v>
      </c>
      <c r="BG405" s="205">
        <f>IF(N405="zákl. přenesená",J405,0)</f>
        <v>0</v>
      </c>
      <c r="BH405" s="205">
        <f>IF(N405="sníž. přenesená",J405,0)</f>
        <v>0</v>
      </c>
      <c r="BI405" s="205">
        <f>IF(N405="nulová",J405,0)</f>
        <v>0</v>
      </c>
      <c r="BJ405" s="19" t="s">
        <v>88</v>
      </c>
      <c r="BK405" s="205">
        <f>ROUND(I405*H405,2)</f>
        <v>0</v>
      </c>
      <c r="BL405" s="19" t="s">
        <v>171</v>
      </c>
      <c r="BM405" s="204" t="s">
        <v>1730</v>
      </c>
    </row>
    <row r="406" spans="1:65" s="2" customFormat="1" ht="22.2" customHeight="1">
      <c r="A406" s="36"/>
      <c r="B406" s="37"/>
      <c r="C406" s="193" t="s">
        <v>1010</v>
      </c>
      <c r="D406" s="193" t="s">
        <v>166</v>
      </c>
      <c r="E406" s="194" t="s">
        <v>1731</v>
      </c>
      <c r="F406" s="195" t="s">
        <v>1732</v>
      </c>
      <c r="G406" s="196" t="s">
        <v>169</v>
      </c>
      <c r="H406" s="197">
        <v>34.082999999999998</v>
      </c>
      <c r="I406" s="198"/>
      <c r="J406" s="199">
        <f>ROUND(I406*H406,2)</f>
        <v>0</v>
      </c>
      <c r="K406" s="195" t="s">
        <v>170</v>
      </c>
      <c r="L406" s="41"/>
      <c r="M406" s="200" t="s">
        <v>1</v>
      </c>
      <c r="N406" s="201" t="s">
        <v>45</v>
      </c>
      <c r="O406" s="73"/>
      <c r="P406" s="202">
        <f>O406*H406</f>
        <v>0</v>
      </c>
      <c r="Q406" s="202">
        <v>4.6499999999999996E-3</v>
      </c>
      <c r="R406" s="202">
        <f>Q406*H406</f>
        <v>0.15848594999999999</v>
      </c>
      <c r="S406" s="202">
        <v>0</v>
      </c>
      <c r="T406" s="203">
        <f>S406*H406</f>
        <v>0</v>
      </c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R406" s="204" t="s">
        <v>171</v>
      </c>
      <c r="AT406" s="204" t="s">
        <v>166</v>
      </c>
      <c r="AU406" s="204" t="s">
        <v>90</v>
      </c>
      <c r="AY406" s="19" t="s">
        <v>164</v>
      </c>
      <c r="BE406" s="205">
        <f>IF(N406="základní",J406,0)</f>
        <v>0</v>
      </c>
      <c r="BF406" s="205">
        <f>IF(N406="snížená",J406,0)</f>
        <v>0</v>
      </c>
      <c r="BG406" s="205">
        <f>IF(N406="zákl. přenesená",J406,0)</f>
        <v>0</v>
      </c>
      <c r="BH406" s="205">
        <f>IF(N406="sníž. přenesená",J406,0)</f>
        <v>0</v>
      </c>
      <c r="BI406" s="205">
        <f>IF(N406="nulová",J406,0)</f>
        <v>0</v>
      </c>
      <c r="BJ406" s="19" t="s">
        <v>88</v>
      </c>
      <c r="BK406" s="205">
        <f>ROUND(I406*H406,2)</f>
        <v>0</v>
      </c>
      <c r="BL406" s="19" t="s">
        <v>171</v>
      </c>
      <c r="BM406" s="204" t="s">
        <v>1733</v>
      </c>
    </row>
    <row r="407" spans="1:65" s="13" customFormat="1" ht="20.399999999999999">
      <c r="B407" s="206"/>
      <c r="C407" s="207"/>
      <c r="D407" s="208" t="s">
        <v>177</v>
      </c>
      <c r="E407" s="209" t="s">
        <v>1</v>
      </c>
      <c r="F407" s="210" t="s">
        <v>1734</v>
      </c>
      <c r="G407" s="207"/>
      <c r="H407" s="211">
        <v>17.911000000000001</v>
      </c>
      <c r="I407" s="212"/>
      <c r="J407" s="207"/>
      <c r="K407" s="207"/>
      <c r="L407" s="213"/>
      <c r="M407" s="214"/>
      <c r="N407" s="215"/>
      <c r="O407" s="215"/>
      <c r="P407" s="215"/>
      <c r="Q407" s="215"/>
      <c r="R407" s="215"/>
      <c r="S407" s="215"/>
      <c r="T407" s="216"/>
      <c r="AT407" s="217" t="s">
        <v>177</v>
      </c>
      <c r="AU407" s="217" t="s">
        <v>90</v>
      </c>
      <c r="AV407" s="13" t="s">
        <v>90</v>
      </c>
      <c r="AW407" s="13" t="s">
        <v>36</v>
      </c>
      <c r="AX407" s="13" t="s">
        <v>80</v>
      </c>
      <c r="AY407" s="217" t="s">
        <v>164</v>
      </c>
    </row>
    <row r="408" spans="1:65" s="13" customFormat="1" ht="10.199999999999999">
      <c r="B408" s="206"/>
      <c r="C408" s="207"/>
      <c r="D408" s="208" t="s">
        <v>177</v>
      </c>
      <c r="E408" s="209" t="s">
        <v>1</v>
      </c>
      <c r="F408" s="210" t="s">
        <v>1735</v>
      </c>
      <c r="G408" s="207"/>
      <c r="H408" s="211">
        <v>9.4949999999999992</v>
      </c>
      <c r="I408" s="212"/>
      <c r="J408" s="207"/>
      <c r="K408" s="207"/>
      <c r="L408" s="213"/>
      <c r="M408" s="214"/>
      <c r="N408" s="215"/>
      <c r="O408" s="215"/>
      <c r="P408" s="215"/>
      <c r="Q408" s="215"/>
      <c r="R408" s="215"/>
      <c r="S408" s="215"/>
      <c r="T408" s="216"/>
      <c r="AT408" s="217" t="s">
        <v>177</v>
      </c>
      <c r="AU408" s="217" t="s">
        <v>90</v>
      </c>
      <c r="AV408" s="13" t="s">
        <v>90</v>
      </c>
      <c r="AW408" s="13" t="s">
        <v>36</v>
      </c>
      <c r="AX408" s="13" t="s">
        <v>80</v>
      </c>
      <c r="AY408" s="217" t="s">
        <v>164</v>
      </c>
    </row>
    <row r="409" spans="1:65" s="13" customFormat="1" ht="10.199999999999999">
      <c r="B409" s="206"/>
      <c r="C409" s="207"/>
      <c r="D409" s="208" t="s">
        <v>177</v>
      </c>
      <c r="E409" s="209" t="s">
        <v>1</v>
      </c>
      <c r="F409" s="210" t="s">
        <v>1736</v>
      </c>
      <c r="G409" s="207"/>
      <c r="H409" s="211">
        <v>6.6769999999999996</v>
      </c>
      <c r="I409" s="212"/>
      <c r="J409" s="207"/>
      <c r="K409" s="207"/>
      <c r="L409" s="213"/>
      <c r="M409" s="214"/>
      <c r="N409" s="215"/>
      <c r="O409" s="215"/>
      <c r="P409" s="215"/>
      <c r="Q409" s="215"/>
      <c r="R409" s="215"/>
      <c r="S409" s="215"/>
      <c r="T409" s="216"/>
      <c r="AT409" s="217" t="s">
        <v>177</v>
      </c>
      <c r="AU409" s="217" t="s">
        <v>90</v>
      </c>
      <c r="AV409" s="13" t="s">
        <v>90</v>
      </c>
      <c r="AW409" s="13" t="s">
        <v>36</v>
      </c>
      <c r="AX409" s="13" t="s">
        <v>80</v>
      </c>
      <c r="AY409" s="217" t="s">
        <v>164</v>
      </c>
    </row>
    <row r="410" spans="1:65" s="14" customFormat="1" ht="10.199999999999999">
      <c r="B410" s="232"/>
      <c r="C410" s="233"/>
      <c r="D410" s="208" t="s">
        <v>177</v>
      </c>
      <c r="E410" s="234" t="s">
        <v>1</v>
      </c>
      <c r="F410" s="235" t="s">
        <v>206</v>
      </c>
      <c r="G410" s="233"/>
      <c r="H410" s="236">
        <v>34.082999999999998</v>
      </c>
      <c r="I410" s="237"/>
      <c r="J410" s="233"/>
      <c r="K410" s="233"/>
      <c r="L410" s="238"/>
      <c r="M410" s="239"/>
      <c r="N410" s="240"/>
      <c r="O410" s="240"/>
      <c r="P410" s="240"/>
      <c r="Q410" s="240"/>
      <c r="R410" s="240"/>
      <c r="S410" s="240"/>
      <c r="T410" s="241"/>
      <c r="AT410" s="242" t="s">
        <v>177</v>
      </c>
      <c r="AU410" s="242" t="s">
        <v>90</v>
      </c>
      <c r="AV410" s="14" t="s">
        <v>171</v>
      </c>
      <c r="AW410" s="14" t="s">
        <v>36</v>
      </c>
      <c r="AX410" s="14" t="s">
        <v>88</v>
      </c>
      <c r="AY410" s="242" t="s">
        <v>164</v>
      </c>
    </row>
    <row r="411" spans="1:65" s="2" customFormat="1" ht="22.2" customHeight="1">
      <c r="A411" s="36"/>
      <c r="B411" s="37"/>
      <c r="C411" s="193" t="s">
        <v>1013</v>
      </c>
      <c r="D411" s="193" t="s">
        <v>166</v>
      </c>
      <c r="E411" s="194" t="s">
        <v>1737</v>
      </c>
      <c r="F411" s="195" t="s">
        <v>1738</v>
      </c>
      <c r="G411" s="196" t="s">
        <v>169</v>
      </c>
      <c r="H411" s="197">
        <v>34.082999999999998</v>
      </c>
      <c r="I411" s="198"/>
      <c r="J411" s="199">
        <f>ROUND(I411*H411,2)</f>
        <v>0</v>
      </c>
      <c r="K411" s="195" t="s">
        <v>170</v>
      </c>
      <c r="L411" s="41"/>
      <c r="M411" s="200" t="s">
        <v>1</v>
      </c>
      <c r="N411" s="201" t="s">
        <v>45</v>
      </c>
      <c r="O411" s="73"/>
      <c r="P411" s="202">
        <f>O411*H411</f>
        <v>0</v>
      </c>
      <c r="Q411" s="202">
        <v>0</v>
      </c>
      <c r="R411" s="202">
        <f>Q411*H411</f>
        <v>0</v>
      </c>
      <c r="S411" s="202">
        <v>0</v>
      </c>
      <c r="T411" s="203">
        <f>S411*H411</f>
        <v>0</v>
      </c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R411" s="204" t="s">
        <v>171</v>
      </c>
      <c r="AT411" s="204" t="s">
        <v>166</v>
      </c>
      <c r="AU411" s="204" t="s">
        <v>90</v>
      </c>
      <c r="AY411" s="19" t="s">
        <v>164</v>
      </c>
      <c r="BE411" s="205">
        <f>IF(N411="základní",J411,0)</f>
        <v>0</v>
      </c>
      <c r="BF411" s="205">
        <f>IF(N411="snížená",J411,0)</f>
        <v>0</v>
      </c>
      <c r="BG411" s="205">
        <f>IF(N411="zákl. přenesená",J411,0)</f>
        <v>0</v>
      </c>
      <c r="BH411" s="205">
        <f>IF(N411="sníž. přenesená",J411,0)</f>
        <v>0</v>
      </c>
      <c r="BI411" s="205">
        <f>IF(N411="nulová",J411,0)</f>
        <v>0</v>
      </c>
      <c r="BJ411" s="19" t="s">
        <v>88</v>
      </c>
      <c r="BK411" s="205">
        <f>ROUND(I411*H411,2)</f>
        <v>0</v>
      </c>
      <c r="BL411" s="19" t="s">
        <v>171</v>
      </c>
      <c r="BM411" s="204" t="s">
        <v>1739</v>
      </c>
    </row>
    <row r="412" spans="1:65" s="2" customFormat="1" ht="19.8" customHeight="1">
      <c r="A412" s="36"/>
      <c r="B412" s="37"/>
      <c r="C412" s="193" t="s">
        <v>1015</v>
      </c>
      <c r="D412" s="193" t="s">
        <v>166</v>
      </c>
      <c r="E412" s="194" t="s">
        <v>1740</v>
      </c>
      <c r="F412" s="195" t="s">
        <v>1741</v>
      </c>
      <c r="G412" s="196" t="s">
        <v>169</v>
      </c>
      <c r="H412" s="197">
        <v>34.082999999999998</v>
      </c>
      <c r="I412" s="198"/>
      <c r="J412" s="199">
        <f>ROUND(I412*H412,2)</f>
        <v>0</v>
      </c>
      <c r="K412" s="195" t="s">
        <v>170</v>
      </c>
      <c r="L412" s="41"/>
      <c r="M412" s="200" t="s">
        <v>1</v>
      </c>
      <c r="N412" s="201" t="s">
        <v>45</v>
      </c>
      <c r="O412" s="73"/>
      <c r="P412" s="202">
        <f>O412*H412</f>
        <v>0</v>
      </c>
      <c r="Q412" s="202">
        <v>3.3999999999999998E-3</v>
      </c>
      <c r="R412" s="202">
        <f>Q412*H412</f>
        <v>0.11588219999999999</v>
      </c>
      <c r="S412" s="202">
        <v>0</v>
      </c>
      <c r="T412" s="203">
        <f>S412*H412</f>
        <v>0</v>
      </c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R412" s="204" t="s">
        <v>171</v>
      </c>
      <c r="AT412" s="204" t="s">
        <v>166</v>
      </c>
      <c r="AU412" s="204" t="s">
        <v>90</v>
      </c>
      <c r="AY412" s="19" t="s">
        <v>164</v>
      </c>
      <c r="BE412" s="205">
        <f>IF(N412="základní",J412,0)</f>
        <v>0</v>
      </c>
      <c r="BF412" s="205">
        <f>IF(N412="snížená",J412,0)</f>
        <v>0</v>
      </c>
      <c r="BG412" s="205">
        <f>IF(N412="zákl. přenesená",J412,0)</f>
        <v>0</v>
      </c>
      <c r="BH412" s="205">
        <f>IF(N412="sníž. přenesená",J412,0)</f>
        <v>0</v>
      </c>
      <c r="BI412" s="205">
        <f>IF(N412="nulová",J412,0)</f>
        <v>0</v>
      </c>
      <c r="BJ412" s="19" t="s">
        <v>88</v>
      </c>
      <c r="BK412" s="205">
        <f>ROUND(I412*H412,2)</f>
        <v>0</v>
      </c>
      <c r="BL412" s="19" t="s">
        <v>171</v>
      </c>
      <c r="BM412" s="204" t="s">
        <v>1742</v>
      </c>
    </row>
    <row r="413" spans="1:65" s="2" customFormat="1" ht="22.2" customHeight="1">
      <c r="A413" s="36"/>
      <c r="B413" s="37"/>
      <c r="C413" s="193" t="s">
        <v>1019</v>
      </c>
      <c r="D413" s="193" t="s">
        <v>166</v>
      </c>
      <c r="E413" s="194" t="s">
        <v>1743</v>
      </c>
      <c r="F413" s="195" t="s">
        <v>1744</v>
      </c>
      <c r="G413" s="196" t="s">
        <v>186</v>
      </c>
      <c r="H413" s="197">
        <v>0.66</v>
      </c>
      <c r="I413" s="198"/>
      <c r="J413" s="199">
        <f>ROUND(I413*H413,2)</f>
        <v>0</v>
      </c>
      <c r="K413" s="195" t="s">
        <v>170</v>
      </c>
      <c r="L413" s="41"/>
      <c r="M413" s="200" t="s">
        <v>1</v>
      </c>
      <c r="N413" s="201" t="s">
        <v>45</v>
      </c>
      <c r="O413" s="73"/>
      <c r="P413" s="202">
        <f>O413*H413</f>
        <v>0</v>
      </c>
      <c r="Q413" s="202">
        <v>1.0551200000000001</v>
      </c>
      <c r="R413" s="202">
        <f>Q413*H413</f>
        <v>0.69637920000000009</v>
      </c>
      <c r="S413" s="202">
        <v>0</v>
      </c>
      <c r="T413" s="203">
        <f>S413*H413</f>
        <v>0</v>
      </c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R413" s="204" t="s">
        <v>171</v>
      </c>
      <c r="AT413" s="204" t="s">
        <v>166</v>
      </c>
      <c r="AU413" s="204" t="s">
        <v>90</v>
      </c>
      <c r="AY413" s="19" t="s">
        <v>164</v>
      </c>
      <c r="BE413" s="205">
        <f>IF(N413="základní",J413,0)</f>
        <v>0</v>
      </c>
      <c r="BF413" s="205">
        <f>IF(N413="snížená",J413,0)</f>
        <v>0</v>
      </c>
      <c r="BG413" s="205">
        <f>IF(N413="zákl. přenesená",J413,0)</f>
        <v>0</v>
      </c>
      <c r="BH413" s="205">
        <f>IF(N413="sníž. přenesená",J413,0)</f>
        <v>0</v>
      </c>
      <c r="BI413" s="205">
        <f>IF(N413="nulová",J413,0)</f>
        <v>0</v>
      </c>
      <c r="BJ413" s="19" t="s">
        <v>88</v>
      </c>
      <c r="BK413" s="205">
        <f>ROUND(I413*H413,2)</f>
        <v>0</v>
      </c>
      <c r="BL413" s="19" t="s">
        <v>171</v>
      </c>
      <c r="BM413" s="204" t="s">
        <v>1745</v>
      </c>
    </row>
    <row r="414" spans="1:65" s="13" customFormat="1" ht="10.199999999999999">
      <c r="B414" s="206"/>
      <c r="C414" s="207"/>
      <c r="D414" s="208" t="s">
        <v>177</v>
      </c>
      <c r="E414" s="209" t="s">
        <v>1</v>
      </c>
      <c r="F414" s="210" t="s">
        <v>1746</v>
      </c>
      <c r="G414" s="207"/>
      <c r="H414" s="211">
        <v>0.66</v>
      </c>
      <c r="I414" s="212"/>
      <c r="J414" s="207"/>
      <c r="K414" s="207"/>
      <c r="L414" s="213"/>
      <c r="M414" s="214"/>
      <c r="N414" s="215"/>
      <c r="O414" s="215"/>
      <c r="P414" s="215"/>
      <c r="Q414" s="215"/>
      <c r="R414" s="215"/>
      <c r="S414" s="215"/>
      <c r="T414" s="216"/>
      <c r="AT414" s="217" t="s">
        <v>177</v>
      </c>
      <c r="AU414" s="217" t="s">
        <v>90</v>
      </c>
      <c r="AV414" s="13" t="s">
        <v>90</v>
      </c>
      <c r="AW414" s="13" t="s">
        <v>36</v>
      </c>
      <c r="AX414" s="13" t="s">
        <v>88</v>
      </c>
      <c r="AY414" s="217" t="s">
        <v>164</v>
      </c>
    </row>
    <row r="415" spans="1:65" s="2" customFormat="1" ht="14.4" customHeight="1">
      <c r="A415" s="36"/>
      <c r="B415" s="37"/>
      <c r="C415" s="193" t="s">
        <v>1023</v>
      </c>
      <c r="D415" s="193" t="s">
        <v>166</v>
      </c>
      <c r="E415" s="194" t="s">
        <v>1747</v>
      </c>
      <c r="F415" s="195" t="s">
        <v>1374</v>
      </c>
      <c r="G415" s="196" t="s">
        <v>186</v>
      </c>
      <c r="H415" s="197">
        <v>0.66</v>
      </c>
      <c r="I415" s="198"/>
      <c r="J415" s="199">
        <f>ROUND(I415*H415,2)</f>
        <v>0</v>
      </c>
      <c r="K415" s="195" t="s">
        <v>1</v>
      </c>
      <c r="L415" s="41"/>
      <c r="M415" s="200" t="s">
        <v>1</v>
      </c>
      <c r="N415" s="201" t="s">
        <v>45</v>
      </c>
      <c r="O415" s="73"/>
      <c r="P415" s="202">
        <f>O415*H415</f>
        <v>0</v>
      </c>
      <c r="Q415" s="202">
        <v>0</v>
      </c>
      <c r="R415" s="202">
        <f>Q415*H415</f>
        <v>0</v>
      </c>
      <c r="S415" s="202">
        <v>0</v>
      </c>
      <c r="T415" s="203">
        <f>S415*H415</f>
        <v>0</v>
      </c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R415" s="204" t="s">
        <v>171</v>
      </c>
      <c r="AT415" s="204" t="s">
        <v>166</v>
      </c>
      <c r="AU415" s="204" t="s">
        <v>90</v>
      </c>
      <c r="AY415" s="19" t="s">
        <v>164</v>
      </c>
      <c r="BE415" s="205">
        <f>IF(N415="základní",J415,0)</f>
        <v>0</v>
      </c>
      <c r="BF415" s="205">
        <f>IF(N415="snížená",J415,0)</f>
        <v>0</v>
      </c>
      <c r="BG415" s="205">
        <f>IF(N415="zákl. přenesená",J415,0)</f>
        <v>0</v>
      </c>
      <c r="BH415" s="205">
        <f>IF(N415="sníž. přenesená",J415,0)</f>
        <v>0</v>
      </c>
      <c r="BI415" s="205">
        <f>IF(N415="nulová",J415,0)</f>
        <v>0</v>
      </c>
      <c r="BJ415" s="19" t="s">
        <v>88</v>
      </c>
      <c r="BK415" s="205">
        <f>ROUND(I415*H415,2)</f>
        <v>0</v>
      </c>
      <c r="BL415" s="19" t="s">
        <v>171</v>
      </c>
      <c r="BM415" s="204" t="s">
        <v>1748</v>
      </c>
    </row>
    <row r="416" spans="1:65" s="13" customFormat="1" ht="10.199999999999999">
      <c r="B416" s="206"/>
      <c r="C416" s="207"/>
      <c r="D416" s="208" t="s">
        <v>177</v>
      </c>
      <c r="E416" s="209" t="s">
        <v>1</v>
      </c>
      <c r="F416" s="210" t="s">
        <v>1746</v>
      </c>
      <c r="G416" s="207"/>
      <c r="H416" s="211">
        <v>0.66</v>
      </c>
      <c r="I416" s="212"/>
      <c r="J416" s="207"/>
      <c r="K416" s="207"/>
      <c r="L416" s="213"/>
      <c r="M416" s="214"/>
      <c r="N416" s="215"/>
      <c r="O416" s="215"/>
      <c r="P416" s="215"/>
      <c r="Q416" s="215"/>
      <c r="R416" s="215"/>
      <c r="S416" s="215"/>
      <c r="T416" s="216"/>
      <c r="AT416" s="217" t="s">
        <v>177</v>
      </c>
      <c r="AU416" s="217" t="s">
        <v>90</v>
      </c>
      <c r="AV416" s="13" t="s">
        <v>90</v>
      </c>
      <c r="AW416" s="13" t="s">
        <v>36</v>
      </c>
      <c r="AX416" s="13" t="s">
        <v>88</v>
      </c>
      <c r="AY416" s="217" t="s">
        <v>164</v>
      </c>
    </row>
    <row r="417" spans="1:65" s="2" customFormat="1" ht="19.8" customHeight="1">
      <c r="A417" s="36"/>
      <c r="B417" s="37"/>
      <c r="C417" s="193" t="s">
        <v>1029</v>
      </c>
      <c r="D417" s="193" t="s">
        <v>166</v>
      </c>
      <c r="E417" s="194" t="s">
        <v>1749</v>
      </c>
      <c r="F417" s="195" t="s">
        <v>1750</v>
      </c>
      <c r="G417" s="196" t="s">
        <v>175</v>
      </c>
      <c r="H417" s="197">
        <v>4.6859999999999999</v>
      </c>
      <c r="I417" s="198"/>
      <c r="J417" s="199">
        <f>ROUND(I417*H417,2)</f>
        <v>0</v>
      </c>
      <c r="K417" s="195" t="s">
        <v>170</v>
      </c>
      <c r="L417" s="41"/>
      <c r="M417" s="200" t="s">
        <v>1</v>
      </c>
      <c r="N417" s="201" t="s">
        <v>45</v>
      </c>
      <c r="O417" s="73"/>
      <c r="P417" s="202">
        <f>O417*H417</f>
        <v>0</v>
      </c>
      <c r="Q417" s="202">
        <v>2.5019499999999999</v>
      </c>
      <c r="R417" s="202">
        <f>Q417*H417</f>
        <v>11.7241377</v>
      </c>
      <c r="S417" s="202">
        <v>0</v>
      </c>
      <c r="T417" s="203">
        <f>S417*H417</f>
        <v>0</v>
      </c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R417" s="204" t="s">
        <v>171</v>
      </c>
      <c r="AT417" s="204" t="s">
        <v>166</v>
      </c>
      <c r="AU417" s="204" t="s">
        <v>90</v>
      </c>
      <c r="AY417" s="19" t="s">
        <v>164</v>
      </c>
      <c r="BE417" s="205">
        <f>IF(N417="základní",J417,0)</f>
        <v>0</v>
      </c>
      <c r="BF417" s="205">
        <f>IF(N417="snížená",J417,0)</f>
        <v>0</v>
      </c>
      <c r="BG417" s="205">
        <f>IF(N417="zákl. přenesená",J417,0)</f>
        <v>0</v>
      </c>
      <c r="BH417" s="205">
        <f>IF(N417="sníž. přenesená",J417,0)</f>
        <v>0</v>
      </c>
      <c r="BI417" s="205">
        <f>IF(N417="nulová",J417,0)</f>
        <v>0</v>
      </c>
      <c r="BJ417" s="19" t="s">
        <v>88</v>
      </c>
      <c r="BK417" s="205">
        <f>ROUND(I417*H417,2)</f>
        <v>0</v>
      </c>
      <c r="BL417" s="19" t="s">
        <v>171</v>
      </c>
      <c r="BM417" s="204" t="s">
        <v>1751</v>
      </c>
    </row>
    <row r="418" spans="1:65" s="13" customFormat="1" ht="20.399999999999999">
      <c r="B418" s="206"/>
      <c r="C418" s="207"/>
      <c r="D418" s="208" t="s">
        <v>177</v>
      </c>
      <c r="E418" s="209" t="s">
        <v>1</v>
      </c>
      <c r="F418" s="210" t="s">
        <v>1752</v>
      </c>
      <c r="G418" s="207"/>
      <c r="H418" s="211">
        <v>2.036</v>
      </c>
      <c r="I418" s="212"/>
      <c r="J418" s="207"/>
      <c r="K418" s="207"/>
      <c r="L418" s="213"/>
      <c r="M418" s="214"/>
      <c r="N418" s="215"/>
      <c r="O418" s="215"/>
      <c r="P418" s="215"/>
      <c r="Q418" s="215"/>
      <c r="R418" s="215"/>
      <c r="S418" s="215"/>
      <c r="T418" s="216"/>
      <c r="AT418" s="217" t="s">
        <v>177</v>
      </c>
      <c r="AU418" s="217" t="s">
        <v>90</v>
      </c>
      <c r="AV418" s="13" t="s">
        <v>90</v>
      </c>
      <c r="AW418" s="13" t="s">
        <v>36</v>
      </c>
      <c r="AX418" s="13" t="s">
        <v>80</v>
      </c>
      <c r="AY418" s="217" t="s">
        <v>164</v>
      </c>
    </row>
    <row r="419" spans="1:65" s="13" customFormat="1" ht="10.199999999999999">
      <c r="B419" s="206"/>
      <c r="C419" s="207"/>
      <c r="D419" s="208" t="s">
        <v>177</v>
      </c>
      <c r="E419" s="209" t="s">
        <v>1</v>
      </c>
      <c r="F419" s="210" t="s">
        <v>1753</v>
      </c>
      <c r="G419" s="207"/>
      <c r="H419" s="211">
        <v>0.95899999999999996</v>
      </c>
      <c r="I419" s="212"/>
      <c r="J419" s="207"/>
      <c r="K419" s="207"/>
      <c r="L419" s="213"/>
      <c r="M419" s="214"/>
      <c r="N419" s="215"/>
      <c r="O419" s="215"/>
      <c r="P419" s="215"/>
      <c r="Q419" s="215"/>
      <c r="R419" s="215"/>
      <c r="S419" s="215"/>
      <c r="T419" s="216"/>
      <c r="AT419" s="217" t="s">
        <v>177</v>
      </c>
      <c r="AU419" s="217" t="s">
        <v>90</v>
      </c>
      <c r="AV419" s="13" t="s">
        <v>90</v>
      </c>
      <c r="AW419" s="13" t="s">
        <v>36</v>
      </c>
      <c r="AX419" s="13" t="s">
        <v>80</v>
      </c>
      <c r="AY419" s="217" t="s">
        <v>164</v>
      </c>
    </row>
    <row r="420" spans="1:65" s="16" customFormat="1" ht="10.199999999999999">
      <c r="B420" s="254"/>
      <c r="C420" s="255"/>
      <c r="D420" s="208" t="s">
        <v>177</v>
      </c>
      <c r="E420" s="256" t="s">
        <v>1</v>
      </c>
      <c r="F420" s="257" t="s">
        <v>1754</v>
      </c>
      <c r="G420" s="255"/>
      <c r="H420" s="256" t="s">
        <v>1</v>
      </c>
      <c r="I420" s="258"/>
      <c r="J420" s="255"/>
      <c r="K420" s="255"/>
      <c r="L420" s="259"/>
      <c r="M420" s="260"/>
      <c r="N420" s="261"/>
      <c r="O420" s="261"/>
      <c r="P420" s="261"/>
      <c r="Q420" s="261"/>
      <c r="R420" s="261"/>
      <c r="S420" s="261"/>
      <c r="T420" s="262"/>
      <c r="AT420" s="263" t="s">
        <v>177</v>
      </c>
      <c r="AU420" s="263" t="s">
        <v>90</v>
      </c>
      <c r="AV420" s="16" t="s">
        <v>88</v>
      </c>
      <c r="AW420" s="16" t="s">
        <v>36</v>
      </c>
      <c r="AX420" s="16" t="s">
        <v>80</v>
      </c>
      <c r="AY420" s="263" t="s">
        <v>164</v>
      </c>
    </row>
    <row r="421" spans="1:65" s="13" customFormat="1" ht="20.399999999999999">
      <c r="B421" s="206"/>
      <c r="C421" s="207"/>
      <c r="D421" s="208" t="s">
        <v>177</v>
      </c>
      <c r="E421" s="209" t="s">
        <v>1</v>
      </c>
      <c r="F421" s="210" t="s">
        <v>1755</v>
      </c>
      <c r="G421" s="207"/>
      <c r="H421" s="211">
        <v>1.3280000000000001</v>
      </c>
      <c r="I421" s="212"/>
      <c r="J421" s="207"/>
      <c r="K421" s="207"/>
      <c r="L421" s="213"/>
      <c r="M421" s="214"/>
      <c r="N421" s="215"/>
      <c r="O421" s="215"/>
      <c r="P421" s="215"/>
      <c r="Q421" s="215"/>
      <c r="R421" s="215"/>
      <c r="S421" s="215"/>
      <c r="T421" s="216"/>
      <c r="AT421" s="217" t="s">
        <v>177</v>
      </c>
      <c r="AU421" s="217" t="s">
        <v>90</v>
      </c>
      <c r="AV421" s="13" t="s">
        <v>90</v>
      </c>
      <c r="AW421" s="13" t="s">
        <v>36</v>
      </c>
      <c r="AX421" s="13" t="s">
        <v>80</v>
      </c>
      <c r="AY421" s="217" t="s">
        <v>164</v>
      </c>
    </row>
    <row r="422" spans="1:65" s="13" customFormat="1" ht="10.199999999999999">
      <c r="B422" s="206"/>
      <c r="C422" s="207"/>
      <c r="D422" s="208" t="s">
        <v>177</v>
      </c>
      <c r="E422" s="209" t="s">
        <v>1</v>
      </c>
      <c r="F422" s="210" t="s">
        <v>1756</v>
      </c>
      <c r="G422" s="207"/>
      <c r="H422" s="211">
        <v>0.36299999999999999</v>
      </c>
      <c r="I422" s="212"/>
      <c r="J422" s="207"/>
      <c r="K422" s="207"/>
      <c r="L422" s="213"/>
      <c r="M422" s="214"/>
      <c r="N422" s="215"/>
      <c r="O422" s="215"/>
      <c r="P422" s="215"/>
      <c r="Q422" s="215"/>
      <c r="R422" s="215"/>
      <c r="S422" s="215"/>
      <c r="T422" s="216"/>
      <c r="AT422" s="217" t="s">
        <v>177</v>
      </c>
      <c r="AU422" s="217" t="s">
        <v>90</v>
      </c>
      <c r="AV422" s="13" t="s">
        <v>90</v>
      </c>
      <c r="AW422" s="13" t="s">
        <v>36</v>
      </c>
      <c r="AX422" s="13" t="s">
        <v>80</v>
      </c>
      <c r="AY422" s="217" t="s">
        <v>164</v>
      </c>
    </row>
    <row r="423" spans="1:65" s="14" customFormat="1" ht="10.199999999999999">
      <c r="B423" s="232"/>
      <c r="C423" s="233"/>
      <c r="D423" s="208" t="s">
        <v>177</v>
      </c>
      <c r="E423" s="234" t="s">
        <v>1</v>
      </c>
      <c r="F423" s="235" t="s">
        <v>206</v>
      </c>
      <c r="G423" s="233"/>
      <c r="H423" s="236">
        <v>4.6859999999999999</v>
      </c>
      <c r="I423" s="237"/>
      <c r="J423" s="233"/>
      <c r="K423" s="233"/>
      <c r="L423" s="238"/>
      <c r="M423" s="239"/>
      <c r="N423" s="240"/>
      <c r="O423" s="240"/>
      <c r="P423" s="240"/>
      <c r="Q423" s="240"/>
      <c r="R423" s="240"/>
      <c r="S423" s="240"/>
      <c r="T423" s="241"/>
      <c r="AT423" s="242" t="s">
        <v>177</v>
      </c>
      <c r="AU423" s="242" t="s">
        <v>90</v>
      </c>
      <c r="AV423" s="14" t="s">
        <v>171</v>
      </c>
      <c r="AW423" s="14" t="s">
        <v>36</v>
      </c>
      <c r="AX423" s="14" t="s">
        <v>88</v>
      </c>
      <c r="AY423" s="242" t="s">
        <v>164</v>
      </c>
    </row>
    <row r="424" spans="1:65" s="2" customFormat="1" ht="22.2" customHeight="1">
      <c r="A424" s="36"/>
      <c r="B424" s="37"/>
      <c r="C424" s="193" t="s">
        <v>1034</v>
      </c>
      <c r="D424" s="193" t="s">
        <v>166</v>
      </c>
      <c r="E424" s="194" t="s">
        <v>1757</v>
      </c>
      <c r="F424" s="195" t="s">
        <v>1758</v>
      </c>
      <c r="G424" s="196" t="s">
        <v>175</v>
      </c>
      <c r="H424" s="197">
        <v>4.6859999999999999</v>
      </c>
      <c r="I424" s="198"/>
      <c r="J424" s="199">
        <f>ROUND(I424*H424,2)</f>
        <v>0</v>
      </c>
      <c r="K424" s="195" t="s">
        <v>1</v>
      </c>
      <c r="L424" s="41"/>
      <c r="M424" s="200" t="s">
        <v>1</v>
      </c>
      <c r="N424" s="201" t="s">
        <v>45</v>
      </c>
      <c r="O424" s="73"/>
      <c r="P424" s="202">
        <f>O424*H424</f>
        <v>0</v>
      </c>
      <c r="Q424" s="202">
        <v>2E-3</v>
      </c>
      <c r="R424" s="202">
        <f>Q424*H424</f>
        <v>9.3720000000000001E-3</v>
      </c>
      <c r="S424" s="202">
        <v>0</v>
      </c>
      <c r="T424" s="203">
        <f>S424*H424</f>
        <v>0</v>
      </c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R424" s="204" t="s">
        <v>171</v>
      </c>
      <c r="AT424" s="204" t="s">
        <v>166</v>
      </c>
      <c r="AU424" s="204" t="s">
        <v>90</v>
      </c>
      <c r="AY424" s="19" t="s">
        <v>164</v>
      </c>
      <c r="BE424" s="205">
        <f>IF(N424="základní",J424,0)</f>
        <v>0</v>
      </c>
      <c r="BF424" s="205">
        <f>IF(N424="snížená",J424,0)</f>
        <v>0</v>
      </c>
      <c r="BG424" s="205">
        <f>IF(N424="zákl. přenesená",J424,0)</f>
        <v>0</v>
      </c>
      <c r="BH424" s="205">
        <f>IF(N424="sníž. přenesená",J424,0)</f>
        <v>0</v>
      </c>
      <c r="BI424" s="205">
        <f>IF(N424="nulová",J424,0)</f>
        <v>0</v>
      </c>
      <c r="BJ424" s="19" t="s">
        <v>88</v>
      </c>
      <c r="BK424" s="205">
        <f>ROUND(I424*H424,2)</f>
        <v>0</v>
      </c>
      <c r="BL424" s="19" t="s">
        <v>171</v>
      </c>
      <c r="BM424" s="204" t="s">
        <v>1759</v>
      </c>
    </row>
    <row r="425" spans="1:65" s="2" customFormat="1" ht="22.2" customHeight="1">
      <c r="A425" s="36"/>
      <c r="B425" s="37"/>
      <c r="C425" s="193" t="s">
        <v>1039</v>
      </c>
      <c r="D425" s="193" t="s">
        <v>166</v>
      </c>
      <c r="E425" s="194" t="s">
        <v>1760</v>
      </c>
      <c r="F425" s="195" t="s">
        <v>1761</v>
      </c>
      <c r="G425" s="196" t="s">
        <v>186</v>
      </c>
      <c r="H425" s="197">
        <v>0.82</v>
      </c>
      <c r="I425" s="198"/>
      <c r="J425" s="199">
        <f>ROUND(I425*H425,2)</f>
        <v>0</v>
      </c>
      <c r="K425" s="195" t="s">
        <v>170</v>
      </c>
      <c r="L425" s="41"/>
      <c r="M425" s="200" t="s">
        <v>1</v>
      </c>
      <c r="N425" s="201" t="s">
        <v>45</v>
      </c>
      <c r="O425" s="73"/>
      <c r="P425" s="202">
        <f>O425*H425</f>
        <v>0</v>
      </c>
      <c r="Q425" s="202">
        <v>1.0492699999999999</v>
      </c>
      <c r="R425" s="202">
        <f>Q425*H425</f>
        <v>0.86040139999999987</v>
      </c>
      <c r="S425" s="202">
        <v>0</v>
      </c>
      <c r="T425" s="203">
        <f>S425*H425</f>
        <v>0</v>
      </c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R425" s="204" t="s">
        <v>171</v>
      </c>
      <c r="AT425" s="204" t="s">
        <v>166</v>
      </c>
      <c r="AU425" s="204" t="s">
        <v>90</v>
      </c>
      <c r="AY425" s="19" t="s">
        <v>164</v>
      </c>
      <c r="BE425" s="205">
        <f>IF(N425="základní",J425,0)</f>
        <v>0</v>
      </c>
      <c r="BF425" s="205">
        <f>IF(N425="snížená",J425,0)</f>
        <v>0</v>
      </c>
      <c r="BG425" s="205">
        <f>IF(N425="zákl. přenesená",J425,0)</f>
        <v>0</v>
      </c>
      <c r="BH425" s="205">
        <f>IF(N425="sníž. přenesená",J425,0)</f>
        <v>0</v>
      </c>
      <c r="BI425" s="205">
        <f>IF(N425="nulová",J425,0)</f>
        <v>0</v>
      </c>
      <c r="BJ425" s="19" t="s">
        <v>88</v>
      </c>
      <c r="BK425" s="205">
        <f>ROUND(I425*H425,2)</f>
        <v>0</v>
      </c>
      <c r="BL425" s="19" t="s">
        <v>171</v>
      </c>
      <c r="BM425" s="204" t="s">
        <v>1762</v>
      </c>
    </row>
    <row r="426" spans="1:65" s="13" customFormat="1" ht="10.199999999999999">
      <c r="B426" s="206"/>
      <c r="C426" s="207"/>
      <c r="D426" s="208" t="s">
        <v>177</v>
      </c>
      <c r="E426" s="209" t="s">
        <v>1</v>
      </c>
      <c r="F426" s="210" t="s">
        <v>1763</v>
      </c>
      <c r="G426" s="207"/>
      <c r="H426" s="211">
        <v>0.82</v>
      </c>
      <c r="I426" s="212"/>
      <c r="J426" s="207"/>
      <c r="K426" s="207"/>
      <c r="L426" s="213"/>
      <c r="M426" s="214"/>
      <c r="N426" s="215"/>
      <c r="O426" s="215"/>
      <c r="P426" s="215"/>
      <c r="Q426" s="215"/>
      <c r="R426" s="215"/>
      <c r="S426" s="215"/>
      <c r="T426" s="216"/>
      <c r="AT426" s="217" t="s">
        <v>177</v>
      </c>
      <c r="AU426" s="217" t="s">
        <v>90</v>
      </c>
      <c r="AV426" s="13" t="s">
        <v>90</v>
      </c>
      <c r="AW426" s="13" t="s">
        <v>36</v>
      </c>
      <c r="AX426" s="13" t="s">
        <v>88</v>
      </c>
      <c r="AY426" s="217" t="s">
        <v>164</v>
      </c>
    </row>
    <row r="427" spans="1:65" s="2" customFormat="1" ht="14.4" customHeight="1">
      <c r="A427" s="36"/>
      <c r="B427" s="37"/>
      <c r="C427" s="193" t="s">
        <v>1043</v>
      </c>
      <c r="D427" s="193" t="s">
        <v>166</v>
      </c>
      <c r="E427" s="194" t="s">
        <v>1764</v>
      </c>
      <c r="F427" s="195" t="s">
        <v>1374</v>
      </c>
      <c r="G427" s="196" t="s">
        <v>186</v>
      </c>
      <c r="H427" s="197">
        <v>0.82</v>
      </c>
      <c r="I427" s="198"/>
      <c r="J427" s="199">
        <f>ROUND(I427*H427,2)</f>
        <v>0</v>
      </c>
      <c r="K427" s="195" t="s">
        <v>1</v>
      </c>
      <c r="L427" s="41"/>
      <c r="M427" s="200" t="s">
        <v>1</v>
      </c>
      <c r="N427" s="201" t="s">
        <v>45</v>
      </c>
      <c r="O427" s="73"/>
      <c r="P427" s="202">
        <f>O427*H427</f>
        <v>0</v>
      </c>
      <c r="Q427" s="202">
        <v>0</v>
      </c>
      <c r="R427" s="202">
        <f>Q427*H427</f>
        <v>0</v>
      </c>
      <c r="S427" s="202">
        <v>0</v>
      </c>
      <c r="T427" s="203">
        <f>S427*H427</f>
        <v>0</v>
      </c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R427" s="204" t="s">
        <v>171</v>
      </c>
      <c r="AT427" s="204" t="s">
        <v>166</v>
      </c>
      <c r="AU427" s="204" t="s">
        <v>90</v>
      </c>
      <c r="AY427" s="19" t="s">
        <v>164</v>
      </c>
      <c r="BE427" s="205">
        <f>IF(N427="základní",J427,0)</f>
        <v>0</v>
      </c>
      <c r="BF427" s="205">
        <f>IF(N427="snížená",J427,0)</f>
        <v>0</v>
      </c>
      <c r="BG427" s="205">
        <f>IF(N427="zákl. přenesená",J427,0)</f>
        <v>0</v>
      </c>
      <c r="BH427" s="205">
        <f>IF(N427="sníž. přenesená",J427,0)</f>
        <v>0</v>
      </c>
      <c r="BI427" s="205">
        <f>IF(N427="nulová",J427,0)</f>
        <v>0</v>
      </c>
      <c r="BJ427" s="19" t="s">
        <v>88</v>
      </c>
      <c r="BK427" s="205">
        <f>ROUND(I427*H427,2)</f>
        <v>0</v>
      </c>
      <c r="BL427" s="19" t="s">
        <v>171</v>
      </c>
      <c r="BM427" s="204" t="s">
        <v>1765</v>
      </c>
    </row>
    <row r="428" spans="1:65" s="13" customFormat="1" ht="10.199999999999999">
      <c r="B428" s="206"/>
      <c r="C428" s="207"/>
      <c r="D428" s="208" t="s">
        <v>177</v>
      </c>
      <c r="E428" s="209" t="s">
        <v>1</v>
      </c>
      <c r="F428" s="210" t="s">
        <v>1763</v>
      </c>
      <c r="G428" s="207"/>
      <c r="H428" s="211">
        <v>0.82</v>
      </c>
      <c r="I428" s="212"/>
      <c r="J428" s="207"/>
      <c r="K428" s="207"/>
      <c r="L428" s="213"/>
      <c r="M428" s="214"/>
      <c r="N428" s="215"/>
      <c r="O428" s="215"/>
      <c r="P428" s="215"/>
      <c r="Q428" s="215"/>
      <c r="R428" s="215"/>
      <c r="S428" s="215"/>
      <c r="T428" s="216"/>
      <c r="AT428" s="217" t="s">
        <v>177</v>
      </c>
      <c r="AU428" s="217" t="s">
        <v>90</v>
      </c>
      <c r="AV428" s="13" t="s">
        <v>90</v>
      </c>
      <c r="AW428" s="13" t="s">
        <v>36</v>
      </c>
      <c r="AX428" s="13" t="s">
        <v>88</v>
      </c>
      <c r="AY428" s="217" t="s">
        <v>164</v>
      </c>
    </row>
    <row r="429" spans="1:65" s="2" customFormat="1" ht="22.2" customHeight="1">
      <c r="A429" s="36"/>
      <c r="B429" s="37"/>
      <c r="C429" s="193" t="s">
        <v>1048</v>
      </c>
      <c r="D429" s="193" t="s">
        <v>166</v>
      </c>
      <c r="E429" s="194" t="s">
        <v>1766</v>
      </c>
      <c r="F429" s="195" t="s">
        <v>1767</v>
      </c>
      <c r="G429" s="196" t="s">
        <v>169</v>
      </c>
      <c r="H429" s="197">
        <v>30.251999999999999</v>
      </c>
      <c r="I429" s="198"/>
      <c r="J429" s="199">
        <f>ROUND(I429*H429,2)</f>
        <v>0</v>
      </c>
      <c r="K429" s="195" t="s">
        <v>170</v>
      </c>
      <c r="L429" s="41"/>
      <c r="M429" s="200" t="s">
        <v>1</v>
      </c>
      <c r="N429" s="201" t="s">
        <v>45</v>
      </c>
      <c r="O429" s="73"/>
      <c r="P429" s="202">
        <f>O429*H429</f>
        <v>0</v>
      </c>
      <c r="Q429" s="202">
        <v>1.282E-2</v>
      </c>
      <c r="R429" s="202">
        <f>Q429*H429</f>
        <v>0.38783064</v>
      </c>
      <c r="S429" s="202">
        <v>0</v>
      </c>
      <c r="T429" s="203">
        <f>S429*H429</f>
        <v>0</v>
      </c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R429" s="204" t="s">
        <v>171</v>
      </c>
      <c r="AT429" s="204" t="s">
        <v>166</v>
      </c>
      <c r="AU429" s="204" t="s">
        <v>90</v>
      </c>
      <c r="AY429" s="19" t="s">
        <v>164</v>
      </c>
      <c r="BE429" s="205">
        <f>IF(N429="základní",J429,0)</f>
        <v>0</v>
      </c>
      <c r="BF429" s="205">
        <f>IF(N429="snížená",J429,0)</f>
        <v>0</v>
      </c>
      <c r="BG429" s="205">
        <f>IF(N429="zákl. přenesená",J429,0)</f>
        <v>0</v>
      </c>
      <c r="BH429" s="205">
        <f>IF(N429="sníž. přenesená",J429,0)</f>
        <v>0</v>
      </c>
      <c r="BI429" s="205">
        <f>IF(N429="nulová",J429,0)</f>
        <v>0</v>
      </c>
      <c r="BJ429" s="19" t="s">
        <v>88</v>
      </c>
      <c r="BK429" s="205">
        <f>ROUND(I429*H429,2)</f>
        <v>0</v>
      </c>
      <c r="BL429" s="19" t="s">
        <v>171</v>
      </c>
      <c r="BM429" s="204" t="s">
        <v>1768</v>
      </c>
    </row>
    <row r="430" spans="1:65" s="13" customFormat="1" ht="10.199999999999999">
      <c r="B430" s="206"/>
      <c r="C430" s="207"/>
      <c r="D430" s="208" t="s">
        <v>177</v>
      </c>
      <c r="E430" s="209" t="s">
        <v>1</v>
      </c>
      <c r="F430" s="210" t="s">
        <v>1769</v>
      </c>
      <c r="G430" s="207"/>
      <c r="H430" s="211">
        <v>12.932</v>
      </c>
      <c r="I430" s="212"/>
      <c r="J430" s="207"/>
      <c r="K430" s="207"/>
      <c r="L430" s="213"/>
      <c r="M430" s="214"/>
      <c r="N430" s="215"/>
      <c r="O430" s="215"/>
      <c r="P430" s="215"/>
      <c r="Q430" s="215"/>
      <c r="R430" s="215"/>
      <c r="S430" s="215"/>
      <c r="T430" s="216"/>
      <c r="AT430" s="217" t="s">
        <v>177</v>
      </c>
      <c r="AU430" s="217" t="s">
        <v>90</v>
      </c>
      <c r="AV430" s="13" t="s">
        <v>90</v>
      </c>
      <c r="AW430" s="13" t="s">
        <v>36</v>
      </c>
      <c r="AX430" s="13" t="s">
        <v>80</v>
      </c>
      <c r="AY430" s="217" t="s">
        <v>164</v>
      </c>
    </row>
    <row r="431" spans="1:65" s="13" customFormat="1" ht="10.199999999999999">
      <c r="B431" s="206"/>
      <c r="C431" s="207"/>
      <c r="D431" s="208" t="s">
        <v>177</v>
      </c>
      <c r="E431" s="209" t="s">
        <v>1</v>
      </c>
      <c r="F431" s="210" t="s">
        <v>1770</v>
      </c>
      <c r="G431" s="207"/>
      <c r="H431" s="211">
        <v>3.4249999999999998</v>
      </c>
      <c r="I431" s="212"/>
      <c r="J431" s="207"/>
      <c r="K431" s="207"/>
      <c r="L431" s="213"/>
      <c r="M431" s="214"/>
      <c r="N431" s="215"/>
      <c r="O431" s="215"/>
      <c r="P431" s="215"/>
      <c r="Q431" s="215"/>
      <c r="R431" s="215"/>
      <c r="S431" s="215"/>
      <c r="T431" s="216"/>
      <c r="AT431" s="217" t="s">
        <v>177</v>
      </c>
      <c r="AU431" s="217" t="s">
        <v>90</v>
      </c>
      <c r="AV431" s="13" t="s">
        <v>90</v>
      </c>
      <c r="AW431" s="13" t="s">
        <v>36</v>
      </c>
      <c r="AX431" s="13" t="s">
        <v>80</v>
      </c>
      <c r="AY431" s="217" t="s">
        <v>164</v>
      </c>
    </row>
    <row r="432" spans="1:65" s="16" customFormat="1" ht="10.199999999999999">
      <c r="B432" s="254"/>
      <c r="C432" s="255"/>
      <c r="D432" s="208" t="s">
        <v>177</v>
      </c>
      <c r="E432" s="256" t="s">
        <v>1</v>
      </c>
      <c r="F432" s="257" t="s">
        <v>1754</v>
      </c>
      <c r="G432" s="255"/>
      <c r="H432" s="256" t="s">
        <v>1</v>
      </c>
      <c r="I432" s="258"/>
      <c r="J432" s="255"/>
      <c r="K432" s="255"/>
      <c r="L432" s="259"/>
      <c r="M432" s="260"/>
      <c r="N432" s="261"/>
      <c r="O432" s="261"/>
      <c r="P432" s="261"/>
      <c r="Q432" s="261"/>
      <c r="R432" s="261"/>
      <c r="S432" s="261"/>
      <c r="T432" s="262"/>
      <c r="AT432" s="263" t="s">
        <v>177</v>
      </c>
      <c r="AU432" s="263" t="s">
        <v>90</v>
      </c>
      <c r="AV432" s="16" t="s">
        <v>88</v>
      </c>
      <c r="AW432" s="16" t="s">
        <v>36</v>
      </c>
      <c r="AX432" s="16" t="s">
        <v>80</v>
      </c>
      <c r="AY432" s="263" t="s">
        <v>164</v>
      </c>
    </row>
    <row r="433" spans="1:65" s="13" customFormat="1" ht="20.399999999999999">
      <c r="B433" s="206"/>
      <c r="C433" s="207"/>
      <c r="D433" s="208" t="s">
        <v>177</v>
      </c>
      <c r="E433" s="209" t="s">
        <v>1</v>
      </c>
      <c r="F433" s="210" t="s">
        <v>1755</v>
      </c>
      <c r="G433" s="207"/>
      <c r="H433" s="211">
        <v>1.3280000000000001</v>
      </c>
      <c r="I433" s="212"/>
      <c r="J433" s="207"/>
      <c r="K433" s="207"/>
      <c r="L433" s="213"/>
      <c r="M433" s="214"/>
      <c r="N433" s="215"/>
      <c r="O433" s="215"/>
      <c r="P433" s="215"/>
      <c r="Q433" s="215"/>
      <c r="R433" s="215"/>
      <c r="S433" s="215"/>
      <c r="T433" s="216"/>
      <c r="AT433" s="217" t="s">
        <v>177</v>
      </c>
      <c r="AU433" s="217" t="s">
        <v>90</v>
      </c>
      <c r="AV433" s="13" t="s">
        <v>90</v>
      </c>
      <c r="AW433" s="13" t="s">
        <v>36</v>
      </c>
      <c r="AX433" s="13" t="s">
        <v>80</v>
      </c>
      <c r="AY433" s="217" t="s">
        <v>164</v>
      </c>
    </row>
    <row r="434" spans="1:65" s="13" customFormat="1" ht="10.199999999999999">
      <c r="B434" s="206"/>
      <c r="C434" s="207"/>
      <c r="D434" s="208" t="s">
        <v>177</v>
      </c>
      <c r="E434" s="209" t="s">
        <v>1</v>
      </c>
      <c r="F434" s="210" t="s">
        <v>1756</v>
      </c>
      <c r="G434" s="207"/>
      <c r="H434" s="211">
        <v>0.36299999999999999</v>
      </c>
      <c r="I434" s="212"/>
      <c r="J434" s="207"/>
      <c r="K434" s="207"/>
      <c r="L434" s="213"/>
      <c r="M434" s="214"/>
      <c r="N434" s="215"/>
      <c r="O434" s="215"/>
      <c r="P434" s="215"/>
      <c r="Q434" s="215"/>
      <c r="R434" s="215"/>
      <c r="S434" s="215"/>
      <c r="T434" s="216"/>
      <c r="AT434" s="217" t="s">
        <v>177</v>
      </c>
      <c r="AU434" s="217" t="s">
        <v>90</v>
      </c>
      <c r="AV434" s="13" t="s">
        <v>90</v>
      </c>
      <c r="AW434" s="13" t="s">
        <v>36</v>
      </c>
      <c r="AX434" s="13" t="s">
        <v>80</v>
      </c>
      <c r="AY434" s="217" t="s">
        <v>164</v>
      </c>
    </row>
    <row r="435" spans="1:65" s="13" customFormat="1" ht="20.399999999999999">
      <c r="B435" s="206"/>
      <c r="C435" s="207"/>
      <c r="D435" s="208" t="s">
        <v>177</v>
      </c>
      <c r="E435" s="209" t="s">
        <v>1</v>
      </c>
      <c r="F435" s="210" t="s">
        <v>1771</v>
      </c>
      <c r="G435" s="207"/>
      <c r="H435" s="211">
        <v>4.0640000000000001</v>
      </c>
      <c r="I435" s="212"/>
      <c r="J435" s="207"/>
      <c r="K435" s="207"/>
      <c r="L435" s="213"/>
      <c r="M435" s="214"/>
      <c r="N435" s="215"/>
      <c r="O435" s="215"/>
      <c r="P435" s="215"/>
      <c r="Q435" s="215"/>
      <c r="R435" s="215"/>
      <c r="S435" s="215"/>
      <c r="T435" s="216"/>
      <c r="AT435" s="217" t="s">
        <v>177</v>
      </c>
      <c r="AU435" s="217" t="s">
        <v>90</v>
      </c>
      <c r="AV435" s="13" t="s">
        <v>90</v>
      </c>
      <c r="AW435" s="13" t="s">
        <v>36</v>
      </c>
      <c r="AX435" s="13" t="s">
        <v>80</v>
      </c>
      <c r="AY435" s="217" t="s">
        <v>164</v>
      </c>
    </row>
    <row r="436" spans="1:65" s="13" customFormat="1" ht="10.199999999999999">
      <c r="B436" s="206"/>
      <c r="C436" s="207"/>
      <c r="D436" s="208" t="s">
        <v>177</v>
      </c>
      <c r="E436" s="209" t="s">
        <v>1</v>
      </c>
      <c r="F436" s="210" t="s">
        <v>1772</v>
      </c>
      <c r="G436" s="207"/>
      <c r="H436" s="211">
        <v>4.8460000000000001</v>
      </c>
      <c r="I436" s="212"/>
      <c r="J436" s="207"/>
      <c r="K436" s="207"/>
      <c r="L436" s="213"/>
      <c r="M436" s="214"/>
      <c r="N436" s="215"/>
      <c r="O436" s="215"/>
      <c r="P436" s="215"/>
      <c r="Q436" s="215"/>
      <c r="R436" s="215"/>
      <c r="S436" s="215"/>
      <c r="T436" s="216"/>
      <c r="AT436" s="217" t="s">
        <v>177</v>
      </c>
      <c r="AU436" s="217" t="s">
        <v>90</v>
      </c>
      <c r="AV436" s="13" t="s">
        <v>90</v>
      </c>
      <c r="AW436" s="13" t="s">
        <v>36</v>
      </c>
      <c r="AX436" s="13" t="s">
        <v>80</v>
      </c>
      <c r="AY436" s="217" t="s">
        <v>164</v>
      </c>
    </row>
    <row r="437" spans="1:65" s="13" customFormat="1" ht="10.199999999999999">
      <c r="B437" s="206"/>
      <c r="C437" s="207"/>
      <c r="D437" s="208" t="s">
        <v>177</v>
      </c>
      <c r="E437" s="209" t="s">
        <v>1</v>
      </c>
      <c r="F437" s="210" t="s">
        <v>1773</v>
      </c>
      <c r="G437" s="207"/>
      <c r="H437" s="211">
        <v>3.294</v>
      </c>
      <c r="I437" s="212"/>
      <c r="J437" s="207"/>
      <c r="K437" s="207"/>
      <c r="L437" s="213"/>
      <c r="M437" s="214"/>
      <c r="N437" s="215"/>
      <c r="O437" s="215"/>
      <c r="P437" s="215"/>
      <c r="Q437" s="215"/>
      <c r="R437" s="215"/>
      <c r="S437" s="215"/>
      <c r="T437" s="216"/>
      <c r="AT437" s="217" t="s">
        <v>177</v>
      </c>
      <c r="AU437" s="217" t="s">
        <v>90</v>
      </c>
      <c r="AV437" s="13" t="s">
        <v>90</v>
      </c>
      <c r="AW437" s="13" t="s">
        <v>36</v>
      </c>
      <c r="AX437" s="13" t="s">
        <v>80</v>
      </c>
      <c r="AY437" s="217" t="s">
        <v>164</v>
      </c>
    </row>
    <row r="438" spans="1:65" s="14" customFormat="1" ht="10.199999999999999">
      <c r="B438" s="232"/>
      <c r="C438" s="233"/>
      <c r="D438" s="208" t="s">
        <v>177</v>
      </c>
      <c r="E438" s="234" t="s">
        <v>1</v>
      </c>
      <c r="F438" s="235" t="s">
        <v>206</v>
      </c>
      <c r="G438" s="233"/>
      <c r="H438" s="236">
        <v>30.251999999999999</v>
      </c>
      <c r="I438" s="237"/>
      <c r="J438" s="233"/>
      <c r="K438" s="233"/>
      <c r="L438" s="238"/>
      <c r="M438" s="239"/>
      <c r="N438" s="240"/>
      <c r="O438" s="240"/>
      <c r="P438" s="240"/>
      <c r="Q438" s="240"/>
      <c r="R438" s="240"/>
      <c r="S438" s="240"/>
      <c r="T438" s="241"/>
      <c r="AT438" s="242" t="s">
        <v>177</v>
      </c>
      <c r="AU438" s="242" t="s">
        <v>90</v>
      </c>
      <c r="AV438" s="14" t="s">
        <v>171</v>
      </c>
      <c r="AW438" s="14" t="s">
        <v>36</v>
      </c>
      <c r="AX438" s="14" t="s">
        <v>88</v>
      </c>
      <c r="AY438" s="242" t="s">
        <v>164</v>
      </c>
    </row>
    <row r="439" spans="1:65" s="2" customFormat="1" ht="22.2" customHeight="1">
      <c r="A439" s="36"/>
      <c r="B439" s="37"/>
      <c r="C439" s="193" t="s">
        <v>1052</v>
      </c>
      <c r="D439" s="193" t="s">
        <v>166</v>
      </c>
      <c r="E439" s="194" t="s">
        <v>1774</v>
      </c>
      <c r="F439" s="195" t="s">
        <v>1775</v>
      </c>
      <c r="G439" s="196" t="s">
        <v>169</v>
      </c>
      <c r="H439" s="197">
        <v>30.251999999999999</v>
      </c>
      <c r="I439" s="198"/>
      <c r="J439" s="199">
        <f>ROUND(I439*H439,2)</f>
        <v>0</v>
      </c>
      <c r="K439" s="195" t="s">
        <v>170</v>
      </c>
      <c r="L439" s="41"/>
      <c r="M439" s="200" t="s">
        <v>1</v>
      </c>
      <c r="N439" s="201" t="s">
        <v>45</v>
      </c>
      <c r="O439" s="73"/>
      <c r="P439" s="202">
        <f>O439*H439</f>
        <v>0</v>
      </c>
      <c r="Q439" s="202">
        <v>0</v>
      </c>
      <c r="R439" s="202">
        <f>Q439*H439</f>
        <v>0</v>
      </c>
      <c r="S439" s="202">
        <v>0</v>
      </c>
      <c r="T439" s="203">
        <f>S439*H439</f>
        <v>0</v>
      </c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R439" s="204" t="s">
        <v>171</v>
      </c>
      <c r="AT439" s="204" t="s">
        <v>166</v>
      </c>
      <c r="AU439" s="204" t="s">
        <v>90</v>
      </c>
      <c r="AY439" s="19" t="s">
        <v>164</v>
      </c>
      <c r="BE439" s="205">
        <f>IF(N439="základní",J439,0)</f>
        <v>0</v>
      </c>
      <c r="BF439" s="205">
        <f>IF(N439="snížená",J439,0)</f>
        <v>0</v>
      </c>
      <c r="BG439" s="205">
        <f>IF(N439="zákl. přenesená",J439,0)</f>
        <v>0</v>
      </c>
      <c r="BH439" s="205">
        <f>IF(N439="sníž. přenesená",J439,0)</f>
        <v>0</v>
      </c>
      <c r="BI439" s="205">
        <f>IF(N439="nulová",J439,0)</f>
        <v>0</v>
      </c>
      <c r="BJ439" s="19" t="s">
        <v>88</v>
      </c>
      <c r="BK439" s="205">
        <f>ROUND(I439*H439,2)</f>
        <v>0</v>
      </c>
      <c r="BL439" s="19" t="s">
        <v>171</v>
      </c>
      <c r="BM439" s="204" t="s">
        <v>1776</v>
      </c>
    </row>
    <row r="440" spans="1:65" s="2" customFormat="1" ht="22.2" customHeight="1">
      <c r="A440" s="36"/>
      <c r="B440" s="37"/>
      <c r="C440" s="193" t="s">
        <v>1056</v>
      </c>
      <c r="D440" s="193" t="s">
        <v>166</v>
      </c>
      <c r="E440" s="194" t="s">
        <v>1777</v>
      </c>
      <c r="F440" s="195" t="s">
        <v>1778</v>
      </c>
      <c r="G440" s="196" t="s">
        <v>169</v>
      </c>
      <c r="H440" s="197">
        <v>30.251999999999999</v>
      </c>
      <c r="I440" s="198"/>
      <c r="J440" s="199">
        <f>ROUND(I440*H440,2)</f>
        <v>0</v>
      </c>
      <c r="K440" s="195" t="s">
        <v>1</v>
      </c>
      <c r="L440" s="41"/>
      <c r="M440" s="200" t="s">
        <v>1</v>
      </c>
      <c r="N440" s="201" t="s">
        <v>45</v>
      </c>
      <c r="O440" s="73"/>
      <c r="P440" s="202">
        <f>O440*H440</f>
        <v>0</v>
      </c>
      <c r="Q440" s="202">
        <v>0.02</v>
      </c>
      <c r="R440" s="202">
        <f>Q440*H440</f>
        <v>0.60504000000000002</v>
      </c>
      <c r="S440" s="202">
        <v>0</v>
      </c>
      <c r="T440" s="203">
        <f>S440*H440</f>
        <v>0</v>
      </c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R440" s="204" t="s">
        <v>171</v>
      </c>
      <c r="AT440" s="204" t="s">
        <v>166</v>
      </c>
      <c r="AU440" s="204" t="s">
        <v>90</v>
      </c>
      <c r="AY440" s="19" t="s">
        <v>164</v>
      </c>
      <c r="BE440" s="205">
        <f>IF(N440="základní",J440,0)</f>
        <v>0</v>
      </c>
      <c r="BF440" s="205">
        <f>IF(N440="snížená",J440,0)</f>
        <v>0</v>
      </c>
      <c r="BG440" s="205">
        <f>IF(N440="zákl. přenesená",J440,0)</f>
        <v>0</v>
      </c>
      <c r="BH440" s="205">
        <f>IF(N440="sníž. přenesená",J440,0)</f>
        <v>0</v>
      </c>
      <c r="BI440" s="205">
        <f>IF(N440="nulová",J440,0)</f>
        <v>0</v>
      </c>
      <c r="BJ440" s="19" t="s">
        <v>88</v>
      </c>
      <c r="BK440" s="205">
        <f>ROUND(I440*H440,2)</f>
        <v>0</v>
      </c>
      <c r="BL440" s="19" t="s">
        <v>171</v>
      </c>
      <c r="BM440" s="204" t="s">
        <v>1779</v>
      </c>
    </row>
    <row r="441" spans="1:65" s="12" customFormat="1" ht="22.8" customHeight="1">
      <c r="B441" s="177"/>
      <c r="C441" s="178"/>
      <c r="D441" s="179" t="s">
        <v>79</v>
      </c>
      <c r="E441" s="191" t="s">
        <v>198</v>
      </c>
      <c r="F441" s="191" t="s">
        <v>708</v>
      </c>
      <c r="G441" s="178"/>
      <c r="H441" s="178"/>
      <c r="I441" s="181"/>
      <c r="J441" s="192">
        <f>BK441</f>
        <v>0</v>
      </c>
      <c r="K441" s="178"/>
      <c r="L441" s="183"/>
      <c r="M441" s="184"/>
      <c r="N441" s="185"/>
      <c r="O441" s="185"/>
      <c r="P441" s="186">
        <f>SUM(P442:P462)</f>
        <v>0</v>
      </c>
      <c r="Q441" s="185"/>
      <c r="R441" s="186">
        <f>SUM(R442:R462)</f>
        <v>278.41025259000003</v>
      </c>
      <c r="S441" s="185"/>
      <c r="T441" s="187">
        <f>SUM(T442:T462)</f>
        <v>0</v>
      </c>
      <c r="AR441" s="188" t="s">
        <v>88</v>
      </c>
      <c r="AT441" s="189" t="s">
        <v>79</v>
      </c>
      <c r="AU441" s="189" t="s">
        <v>88</v>
      </c>
      <c r="AY441" s="188" t="s">
        <v>164</v>
      </c>
      <c r="BK441" s="190">
        <f>SUM(BK442:BK462)</f>
        <v>0</v>
      </c>
    </row>
    <row r="442" spans="1:65" s="2" customFormat="1" ht="34.799999999999997" customHeight="1">
      <c r="A442" s="36"/>
      <c r="B442" s="37"/>
      <c r="C442" s="193" t="s">
        <v>1060</v>
      </c>
      <c r="D442" s="193" t="s">
        <v>166</v>
      </c>
      <c r="E442" s="194" t="s">
        <v>1780</v>
      </c>
      <c r="F442" s="195" t="s">
        <v>1781</v>
      </c>
      <c r="G442" s="196" t="s">
        <v>175</v>
      </c>
      <c r="H442" s="197">
        <v>117.116</v>
      </c>
      <c r="I442" s="198"/>
      <c r="J442" s="199">
        <f>ROUND(I442*H442,2)</f>
        <v>0</v>
      </c>
      <c r="K442" s="195" t="s">
        <v>170</v>
      </c>
      <c r="L442" s="41"/>
      <c r="M442" s="200" t="s">
        <v>1</v>
      </c>
      <c r="N442" s="201" t="s">
        <v>45</v>
      </c>
      <c r="O442" s="73"/>
      <c r="P442" s="202">
        <f>O442*H442</f>
        <v>0</v>
      </c>
      <c r="Q442" s="202">
        <v>2.3010199999999998</v>
      </c>
      <c r="R442" s="202">
        <f>Q442*H442</f>
        <v>269.48625831999999</v>
      </c>
      <c r="S442" s="202">
        <v>0</v>
      </c>
      <c r="T442" s="203">
        <f>S442*H442</f>
        <v>0</v>
      </c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R442" s="204" t="s">
        <v>171</v>
      </c>
      <c r="AT442" s="204" t="s">
        <v>166</v>
      </c>
      <c r="AU442" s="204" t="s">
        <v>90</v>
      </c>
      <c r="AY442" s="19" t="s">
        <v>164</v>
      </c>
      <c r="BE442" s="205">
        <f>IF(N442="základní",J442,0)</f>
        <v>0</v>
      </c>
      <c r="BF442" s="205">
        <f>IF(N442="snížená",J442,0)</f>
        <v>0</v>
      </c>
      <c r="BG442" s="205">
        <f>IF(N442="zákl. přenesená",J442,0)</f>
        <v>0</v>
      </c>
      <c r="BH442" s="205">
        <f>IF(N442="sníž. přenesená",J442,0)</f>
        <v>0</v>
      </c>
      <c r="BI442" s="205">
        <f>IF(N442="nulová",J442,0)</f>
        <v>0</v>
      </c>
      <c r="BJ442" s="19" t="s">
        <v>88</v>
      </c>
      <c r="BK442" s="205">
        <f>ROUND(I442*H442,2)</f>
        <v>0</v>
      </c>
      <c r="BL442" s="19" t="s">
        <v>171</v>
      </c>
      <c r="BM442" s="204" t="s">
        <v>1782</v>
      </c>
    </row>
    <row r="443" spans="1:65" s="13" customFormat="1" ht="10.199999999999999">
      <c r="B443" s="206"/>
      <c r="C443" s="207"/>
      <c r="D443" s="208" t="s">
        <v>177</v>
      </c>
      <c r="E443" s="209" t="s">
        <v>1</v>
      </c>
      <c r="F443" s="210" t="s">
        <v>1783</v>
      </c>
      <c r="G443" s="207"/>
      <c r="H443" s="211">
        <v>107.24</v>
      </c>
      <c r="I443" s="212"/>
      <c r="J443" s="207"/>
      <c r="K443" s="207"/>
      <c r="L443" s="213"/>
      <c r="M443" s="214"/>
      <c r="N443" s="215"/>
      <c r="O443" s="215"/>
      <c r="P443" s="215"/>
      <c r="Q443" s="215"/>
      <c r="R443" s="215"/>
      <c r="S443" s="215"/>
      <c r="T443" s="216"/>
      <c r="AT443" s="217" t="s">
        <v>177</v>
      </c>
      <c r="AU443" s="217" t="s">
        <v>90</v>
      </c>
      <c r="AV443" s="13" t="s">
        <v>90</v>
      </c>
      <c r="AW443" s="13" t="s">
        <v>36</v>
      </c>
      <c r="AX443" s="13" t="s">
        <v>80</v>
      </c>
      <c r="AY443" s="217" t="s">
        <v>164</v>
      </c>
    </row>
    <row r="444" spans="1:65" s="13" customFormat="1" ht="20.399999999999999">
      <c r="B444" s="206"/>
      <c r="C444" s="207"/>
      <c r="D444" s="208" t="s">
        <v>177</v>
      </c>
      <c r="E444" s="209" t="s">
        <v>1</v>
      </c>
      <c r="F444" s="210" t="s">
        <v>1355</v>
      </c>
      <c r="G444" s="207"/>
      <c r="H444" s="211">
        <v>9.6270000000000007</v>
      </c>
      <c r="I444" s="212"/>
      <c r="J444" s="207"/>
      <c r="K444" s="207"/>
      <c r="L444" s="213"/>
      <c r="M444" s="214"/>
      <c r="N444" s="215"/>
      <c r="O444" s="215"/>
      <c r="P444" s="215"/>
      <c r="Q444" s="215"/>
      <c r="R444" s="215"/>
      <c r="S444" s="215"/>
      <c r="T444" s="216"/>
      <c r="AT444" s="217" t="s">
        <v>177</v>
      </c>
      <c r="AU444" s="217" t="s">
        <v>90</v>
      </c>
      <c r="AV444" s="13" t="s">
        <v>90</v>
      </c>
      <c r="AW444" s="13" t="s">
        <v>36</v>
      </c>
      <c r="AX444" s="13" t="s">
        <v>80</v>
      </c>
      <c r="AY444" s="217" t="s">
        <v>164</v>
      </c>
    </row>
    <row r="445" spans="1:65" s="13" customFormat="1" ht="10.199999999999999">
      <c r="B445" s="206"/>
      <c r="C445" s="207"/>
      <c r="D445" s="208" t="s">
        <v>177</v>
      </c>
      <c r="E445" s="209" t="s">
        <v>1</v>
      </c>
      <c r="F445" s="210" t="s">
        <v>1784</v>
      </c>
      <c r="G445" s="207"/>
      <c r="H445" s="211">
        <v>0.249</v>
      </c>
      <c r="I445" s="212"/>
      <c r="J445" s="207"/>
      <c r="K445" s="207"/>
      <c r="L445" s="213"/>
      <c r="M445" s="214"/>
      <c r="N445" s="215"/>
      <c r="O445" s="215"/>
      <c r="P445" s="215"/>
      <c r="Q445" s="215"/>
      <c r="R445" s="215"/>
      <c r="S445" s="215"/>
      <c r="T445" s="216"/>
      <c r="AT445" s="217" t="s">
        <v>177</v>
      </c>
      <c r="AU445" s="217" t="s">
        <v>90</v>
      </c>
      <c r="AV445" s="13" t="s">
        <v>90</v>
      </c>
      <c r="AW445" s="13" t="s">
        <v>36</v>
      </c>
      <c r="AX445" s="13" t="s">
        <v>80</v>
      </c>
      <c r="AY445" s="217" t="s">
        <v>164</v>
      </c>
    </row>
    <row r="446" spans="1:65" s="14" customFormat="1" ht="10.199999999999999">
      <c r="B446" s="232"/>
      <c r="C446" s="233"/>
      <c r="D446" s="208" t="s">
        <v>177</v>
      </c>
      <c r="E446" s="234" t="s">
        <v>1</v>
      </c>
      <c r="F446" s="235" t="s">
        <v>206</v>
      </c>
      <c r="G446" s="233"/>
      <c r="H446" s="236">
        <v>117.11599999999999</v>
      </c>
      <c r="I446" s="237"/>
      <c r="J446" s="233"/>
      <c r="K446" s="233"/>
      <c r="L446" s="238"/>
      <c r="M446" s="239"/>
      <c r="N446" s="240"/>
      <c r="O446" s="240"/>
      <c r="P446" s="240"/>
      <c r="Q446" s="240"/>
      <c r="R446" s="240"/>
      <c r="S446" s="240"/>
      <c r="T446" s="241"/>
      <c r="AT446" s="242" t="s">
        <v>177</v>
      </c>
      <c r="AU446" s="242" t="s">
        <v>90</v>
      </c>
      <c r="AV446" s="14" t="s">
        <v>171</v>
      </c>
      <c r="AW446" s="14" t="s">
        <v>36</v>
      </c>
      <c r="AX446" s="14" t="s">
        <v>88</v>
      </c>
      <c r="AY446" s="242" t="s">
        <v>164</v>
      </c>
    </row>
    <row r="447" spans="1:65" s="2" customFormat="1" ht="22.2" customHeight="1">
      <c r="A447" s="36"/>
      <c r="B447" s="37"/>
      <c r="C447" s="193" t="s">
        <v>1064</v>
      </c>
      <c r="D447" s="193" t="s">
        <v>166</v>
      </c>
      <c r="E447" s="194" t="s">
        <v>1785</v>
      </c>
      <c r="F447" s="195" t="s">
        <v>1786</v>
      </c>
      <c r="G447" s="196" t="s">
        <v>175</v>
      </c>
      <c r="H447" s="197">
        <v>117.116</v>
      </c>
      <c r="I447" s="198"/>
      <c r="J447" s="199">
        <f>ROUND(I447*H447,2)</f>
        <v>0</v>
      </c>
      <c r="K447" s="195" t="s">
        <v>170</v>
      </c>
      <c r="L447" s="41"/>
      <c r="M447" s="200" t="s">
        <v>1</v>
      </c>
      <c r="N447" s="201" t="s">
        <v>45</v>
      </c>
      <c r="O447" s="73"/>
      <c r="P447" s="202">
        <f>O447*H447</f>
        <v>0</v>
      </c>
      <c r="Q447" s="202">
        <v>0</v>
      </c>
      <c r="R447" s="202">
        <f>Q447*H447</f>
        <v>0</v>
      </c>
      <c r="S447" s="202">
        <v>0</v>
      </c>
      <c r="T447" s="203">
        <f>S447*H447</f>
        <v>0</v>
      </c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R447" s="204" t="s">
        <v>171</v>
      </c>
      <c r="AT447" s="204" t="s">
        <v>166</v>
      </c>
      <c r="AU447" s="204" t="s">
        <v>90</v>
      </c>
      <c r="AY447" s="19" t="s">
        <v>164</v>
      </c>
      <c r="BE447" s="205">
        <f>IF(N447="základní",J447,0)</f>
        <v>0</v>
      </c>
      <c r="BF447" s="205">
        <f>IF(N447="snížená",J447,0)</f>
        <v>0</v>
      </c>
      <c r="BG447" s="205">
        <f>IF(N447="zákl. přenesená",J447,0)</f>
        <v>0</v>
      </c>
      <c r="BH447" s="205">
        <f>IF(N447="sníž. přenesená",J447,0)</f>
        <v>0</v>
      </c>
      <c r="BI447" s="205">
        <f>IF(N447="nulová",J447,0)</f>
        <v>0</v>
      </c>
      <c r="BJ447" s="19" t="s">
        <v>88</v>
      </c>
      <c r="BK447" s="205">
        <f>ROUND(I447*H447,2)</f>
        <v>0</v>
      </c>
      <c r="BL447" s="19" t="s">
        <v>171</v>
      </c>
      <c r="BM447" s="204" t="s">
        <v>1787</v>
      </c>
    </row>
    <row r="448" spans="1:65" s="2" customFormat="1" ht="30" customHeight="1">
      <c r="A448" s="36"/>
      <c r="B448" s="37"/>
      <c r="C448" s="193" t="s">
        <v>1069</v>
      </c>
      <c r="D448" s="193" t="s">
        <v>166</v>
      </c>
      <c r="E448" s="194" t="s">
        <v>1788</v>
      </c>
      <c r="F448" s="195" t="s">
        <v>1789</v>
      </c>
      <c r="G448" s="196" t="s">
        <v>175</v>
      </c>
      <c r="H448" s="197">
        <v>234.232</v>
      </c>
      <c r="I448" s="198"/>
      <c r="J448" s="199">
        <f>ROUND(I448*H448,2)</f>
        <v>0</v>
      </c>
      <c r="K448" s="195" t="s">
        <v>170</v>
      </c>
      <c r="L448" s="41"/>
      <c r="M448" s="200" t="s">
        <v>1</v>
      </c>
      <c r="N448" s="201" t="s">
        <v>45</v>
      </c>
      <c r="O448" s="73"/>
      <c r="P448" s="202">
        <f>O448*H448</f>
        <v>0</v>
      </c>
      <c r="Q448" s="202">
        <v>0</v>
      </c>
      <c r="R448" s="202">
        <f>Q448*H448</f>
        <v>0</v>
      </c>
      <c r="S448" s="202">
        <v>0</v>
      </c>
      <c r="T448" s="203">
        <f>S448*H448</f>
        <v>0</v>
      </c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R448" s="204" t="s">
        <v>171</v>
      </c>
      <c r="AT448" s="204" t="s">
        <v>166</v>
      </c>
      <c r="AU448" s="204" t="s">
        <v>90</v>
      </c>
      <c r="AY448" s="19" t="s">
        <v>164</v>
      </c>
      <c r="BE448" s="205">
        <f>IF(N448="základní",J448,0)</f>
        <v>0</v>
      </c>
      <c r="BF448" s="205">
        <f>IF(N448="snížená",J448,0)</f>
        <v>0</v>
      </c>
      <c r="BG448" s="205">
        <f>IF(N448="zákl. přenesená",J448,0)</f>
        <v>0</v>
      </c>
      <c r="BH448" s="205">
        <f>IF(N448="sníž. přenesená",J448,0)</f>
        <v>0</v>
      </c>
      <c r="BI448" s="205">
        <f>IF(N448="nulová",J448,0)</f>
        <v>0</v>
      </c>
      <c r="BJ448" s="19" t="s">
        <v>88</v>
      </c>
      <c r="BK448" s="205">
        <f>ROUND(I448*H448,2)</f>
        <v>0</v>
      </c>
      <c r="BL448" s="19" t="s">
        <v>171</v>
      </c>
      <c r="BM448" s="204" t="s">
        <v>1790</v>
      </c>
    </row>
    <row r="449" spans="1:65" s="13" customFormat="1" ht="10.199999999999999">
      <c r="B449" s="206"/>
      <c r="C449" s="207"/>
      <c r="D449" s="208" t="s">
        <v>177</v>
      </c>
      <c r="E449" s="209" t="s">
        <v>1</v>
      </c>
      <c r="F449" s="210" t="s">
        <v>1791</v>
      </c>
      <c r="G449" s="207"/>
      <c r="H449" s="211">
        <v>234.232</v>
      </c>
      <c r="I449" s="212"/>
      <c r="J449" s="207"/>
      <c r="K449" s="207"/>
      <c r="L449" s="213"/>
      <c r="M449" s="214"/>
      <c r="N449" s="215"/>
      <c r="O449" s="215"/>
      <c r="P449" s="215"/>
      <c r="Q449" s="215"/>
      <c r="R449" s="215"/>
      <c r="S449" s="215"/>
      <c r="T449" s="216"/>
      <c r="AT449" s="217" t="s">
        <v>177</v>
      </c>
      <c r="AU449" s="217" t="s">
        <v>90</v>
      </c>
      <c r="AV449" s="13" t="s">
        <v>90</v>
      </c>
      <c r="AW449" s="13" t="s">
        <v>36</v>
      </c>
      <c r="AX449" s="13" t="s">
        <v>88</v>
      </c>
      <c r="AY449" s="217" t="s">
        <v>164</v>
      </c>
    </row>
    <row r="450" spans="1:65" s="2" customFormat="1" ht="14.4" customHeight="1">
      <c r="A450" s="36"/>
      <c r="B450" s="37"/>
      <c r="C450" s="193" t="s">
        <v>1074</v>
      </c>
      <c r="D450" s="193" t="s">
        <v>166</v>
      </c>
      <c r="E450" s="194" t="s">
        <v>1792</v>
      </c>
      <c r="F450" s="195" t="s">
        <v>1793</v>
      </c>
      <c r="G450" s="196" t="s">
        <v>186</v>
      </c>
      <c r="H450" s="197">
        <v>7.0270000000000001</v>
      </c>
      <c r="I450" s="198"/>
      <c r="J450" s="199">
        <f>ROUND(I450*H450,2)</f>
        <v>0</v>
      </c>
      <c r="K450" s="195" t="s">
        <v>170</v>
      </c>
      <c r="L450" s="41"/>
      <c r="M450" s="200" t="s">
        <v>1</v>
      </c>
      <c r="N450" s="201" t="s">
        <v>45</v>
      </c>
      <c r="O450" s="73"/>
      <c r="P450" s="202">
        <f>O450*H450</f>
        <v>0</v>
      </c>
      <c r="Q450" s="202">
        <v>1.06277</v>
      </c>
      <c r="R450" s="202">
        <f>Q450*H450</f>
        <v>7.4680847899999998</v>
      </c>
      <c r="S450" s="202">
        <v>0</v>
      </c>
      <c r="T450" s="203">
        <f>S450*H450</f>
        <v>0</v>
      </c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R450" s="204" t="s">
        <v>171</v>
      </c>
      <c r="AT450" s="204" t="s">
        <v>166</v>
      </c>
      <c r="AU450" s="204" t="s">
        <v>90</v>
      </c>
      <c r="AY450" s="19" t="s">
        <v>164</v>
      </c>
      <c r="BE450" s="205">
        <f>IF(N450="základní",J450,0)</f>
        <v>0</v>
      </c>
      <c r="BF450" s="205">
        <f>IF(N450="snížená",J450,0)</f>
        <v>0</v>
      </c>
      <c r="BG450" s="205">
        <f>IF(N450="zákl. přenesená",J450,0)</f>
        <v>0</v>
      </c>
      <c r="BH450" s="205">
        <f>IF(N450="sníž. přenesená",J450,0)</f>
        <v>0</v>
      </c>
      <c r="BI450" s="205">
        <f>IF(N450="nulová",J450,0)</f>
        <v>0</v>
      </c>
      <c r="BJ450" s="19" t="s">
        <v>88</v>
      </c>
      <c r="BK450" s="205">
        <f>ROUND(I450*H450,2)</f>
        <v>0</v>
      </c>
      <c r="BL450" s="19" t="s">
        <v>171</v>
      </c>
      <c r="BM450" s="204" t="s">
        <v>1794</v>
      </c>
    </row>
    <row r="451" spans="1:65" s="13" customFormat="1" ht="10.199999999999999">
      <c r="B451" s="206"/>
      <c r="C451" s="207"/>
      <c r="D451" s="208" t="s">
        <v>177</v>
      </c>
      <c r="E451" s="209" t="s">
        <v>1</v>
      </c>
      <c r="F451" s="210" t="s">
        <v>1795</v>
      </c>
      <c r="G451" s="207"/>
      <c r="H451" s="211">
        <v>7.0270000000000001</v>
      </c>
      <c r="I451" s="212"/>
      <c r="J451" s="207"/>
      <c r="K451" s="207"/>
      <c r="L451" s="213"/>
      <c r="M451" s="214"/>
      <c r="N451" s="215"/>
      <c r="O451" s="215"/>
      <c r="P451" s="215"/>
      <c r="Q451" s="215"/>
      <c r="R451" s="215"/>
      <c r="S451" s="215"/>
      <c r="T451" s="216"/>
      <c r="AT451" s="217" t="s">
        <v>177</v>
      </c>
      <c r="AU451" s="217" t="s">
        <v>90</v>
      </c>
      <c r="AV451" s="13" t="s">
        <v>90</v>
      </c>
      <c r="AW451" s="13" t="s">
        <v>36</v>
      </c>
      <c r="AX451" s="13" t="s">
        <v>88</v>
      </c>
      <c r="AY451" s="217" t="s">
        <v>164</v>
      </c>
    </row>
    <row r="452" spans="1:65" s="2" customFormat="1" ht="14.4" customHeight="1">
      <c r="A452" s="36"/>
      <c r="B452" s="37"/>
      <c r="C452" s="193" t="s">
        <v>1080</v>
      </c>
      <c r="D452" s="193" t="s">
        <v>166</v>
      </c>
      <c r="E452" s="194" t="s">
        <v>1796</v>
      </c>
      <c r="F452" s="195" t="s">
        <v>1797</v>
      </c>
      <c r="G452" s="196" t="s">
        <v>169</v>
      </c>
      <c r="H452" s="197">
        <v>1098.961</v>
      </c>
      <c r="I452" s="198"/>
      <c r="J452" s="199">
        <f>ROUND(I452*H452,2)</f>
        <v>0</v>
      </c>
      <c r="K452" s="195" t="s">
        <v>170</v>
      </c>
      <c r="L452" s="41"/>
      <c r="M452" s="200" t="s">
        <v>1</v>
      </c>
      <c r="N452" s="201" t="s">
        <v>45</v>
      </c>
      <c r="O452" s="73"/>
      <c r="P452" s="202">
        <f>O452*H452</f>
        <v>0</v>
      </c>
      <c r="Q452" s="202">
        <v>3.3E-4</v>
      </c>
      <c r="R452" s="202">
        <f>Q452*H452</f>
        <v>0.36265712999999999</v>
      </c>
      <c r="S452" s="202">
        <v>0</v>
      </c>
      <c r="T452" s="203">
        <f>S452*H452</f>
        <v>0</v>
      </c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R452" s="204" t="s">
        <v>171</v>
      </c>
      <c r="AT452" s="204" t="s">
        <v>166</v>
      </c>
      <c r="AU452" s="204" t="s">
        <v>90</v>
      </c>
      <c r="AY452" s="19" t="s">
        <v>164</v>
      </c>
      <c r="BE452" s="205">
        <f>IF(N452="základní",J452,0)</f>
        <v>0</v>
      </c>
      <c r="BF452" s="205">
        <f>IF(N452="snížená",J452,0)</f>
        <v>0</v>
      </c>
      <c r="BG452" s="205">
        <f>IF(N452="zákl. přenesená",J452,0)</f>
        <v>0</v>
      </c>
      <c r="BH452" s="205">
        <f>IF(N452="sníž. přenesená",J452,0)</f>
        <v>0</v>
      </c>
      <c r="BI452" s="205">
        <f>IF(N452="nulová",J452,0)</f>
        <v>0</v>
      </c>
      <c r="BJ452" s="19" t="s">
        <v>88</v>
      </c>
      <c r="BK452" s="205">
        <f>ROUND(I452*H452,2)</f>
        <v>0</v>
      </c>
      <c r="BL452" s="19" t="s">
        <v>171</v>
      </c>
      <c r="BM452" s="204" t="s">
        <v>1798</v>
      </c>
    </row>
    <row r="453" spans="1:65" s="13" customFormat="1" ht="10.199999999999999">
      <c r="B453" s="206"/>
      <c r="C453" s="207"/>
      <c r="D453" s="208" t="s">
        <v>177</v>
      </c>
      <c r="E453" s="209" t="s">
        <v>1</v>
      </c>
      <c r="F453" s="210" t="s">
        <v>1799</v>
      </c>
      <c r="G453" s="207"/>
      <c r="H453" s="211">
        <v>1072.4010000000001</v>
      </c>
      <c r="I453" s="212"/>
      <c r="J453" s="207"/>
      <c r="K453" s="207"/>
      <c r="L453" s="213"/>
      <c r="M453" s="214"/>
      <c r="N453" s="215"/>
      <c r="O453" s="215"/>
      <c r="P453" s="215"/>
      <c r="Q453" s="215"/>
      <c r="R453" s="215"/>
      <c r="S453" s="215"/>
      <c r="T453" s="216"/>
      <c r="AT453" s="217" t="s">
        <v>177</v>
      </c>
      <c r="AU453" s="217" t="s">
        <v>90</v>
      </c>
      <c r="AV453" s="13" t="s">
        <v>90</v>
      </c>
      <c r="AW453" s="13" t="s">
        <v>36</v>
      </c>
      <c r="AX453" s="13" t="s">
        <v>80</v>
      </c>
      <c r="AY453" s="217" t="s">
        <v>164</v>
      </c>
    </row>
    <row r="454" spans="1:65" s="13" customFormat="1" ht="20.399999999999999">
      <c r="B454" s="206"/>
      <c r="C454" s="207"/>
      <c r="D454" s="208" t="s">
        <v>177</v>
      </c>
      <c r="E454" s="209" t="s">
        <v>1</v>
      </c>
      <c r="F454" s="210" t="s">
        <v>1800</v>
      </c>
      <c r="G454" s="207"/>
      <c r="H454" s="211">
        <v>24.065999999999999</v>
      </c>
      <c r="I454" s="212"/>
      <c r="J454" s="207"/>
      <c r="K454" s="207"/>
      <c r="L454" s="213"/>
      <c r="M454" s="214"/>
      <c r="N454" s="215"/>
      <c r="O454" s="215"/>
      <c r="P454" s="215"/>
      <c r="Q454" s="215"/>
      <c r="R454" s="215"/>
      <c r="S454" s="215"/>
      <c r="T454" s="216"/>
      <c r="AT454" s="217" t="s">
        <v>177</v>
      </c>
      <c r="AU454" s="217" t="s">
        <v>90</v>
      </c>
      <c r="AV454" s="13" t="s">
        <v>90</v>
      </c>
      <c r="AW454" s="13" t="s">
        <v>36</v>
      </c>
      <c r="AX454" s="13" t="s">
        <v>80</v>
      </c>
      <c r="AY454" s="217" t="s">
        <v>164</v>
      </c>
    </row>
    <row r="455" spans="1:65" s="13" customFormat="1" ht="10.199999999999999">
      <c r="B455" s="206"/>
      <c r="C455" s="207"/>
      <c r="D455" s="208" t="s">
        <v>177</v>
      </c>
      <c r="E455" s="209" t="s">
        <v>1</v>
      </c>
      <c r="F455" s="210" t="s">
        <v>1801</v>
      </c>
      <c r="G455" s="207"/>
      <c r="H455" s="211">
        <v>2.4940000000000002</v>
      </c>
      <c r="I455" s="212"/>
      <c r="J455" s="207"/>
      <c r="K455" s="207"/>
      <c r="L455" s="213"/>
      <c r="M455" s="214"/>
      <c r="N455" s="215"/>
      <c r="O455" s="215"/>
      <c r="P455" s="215"/>
      <c r="Q455" s="215"/>
      <c r="R455" s="215"/>
      <c r="S455" s="215"/>
      <c r="T455" s="216"/>
      <c r="AT455" s="217" t="s">
        <v>177</v>
      </c>
      <c r="AU455" s="217" t="s">
        <v>90</v>
      </c>
      <c r="AV455" s="13" t="s">
        <v>90</v>
      </c>
      <c r="AW455" s="13" t="s">
        <v>36</v>
      </c>
      <c r="AX455" s="13" t="s">
        <v>80</v>
      </c>
      <c r="AY455" s="217" t="s">
        <v>164</v>
      </c>
    </row>
    <row r="456" spans="1:65" s="14" customFormat="1" ht="10.199999999999999">
      <c r="B456" s="232"/>
      <c r="C456" s="233"/>
      <c r="D456" s="208" t="s">
        <v>177</v>
      </c>
      <c r="E456" s="234" t="s">
        <v>1</v>
      </c>
      <c r="F456" s="235" t="s">
        <v>206</v>
      </c>
      <c r="G456" s="233"/>
      <c r="H456" s="236">
        <v>1098.961</v>
      </c>
      <c r="I456" s="237"/>
      <c r="J456" s="233"/>
      <c r="K456" s="233"/>
      <c r="L456" s="238"/>
      <c r="M456" s="239"/>
      <c r="N456" s="240"/>
      <c r="O456" s="240"/>
      <c r="P456" s="240"/>
      <c r="Q456" s="240"/>
      <c r="R456" s="240"/>
      <c r="S456" s="240"/>
      <c r="T456" s="241"/>
      <c r="AT456" s="242" t="s">
        <v>177</v>
      </c>
      <c r="AU456" s="242" t="s">
        <v>90</v>
      </c>
      <c r="AV456" s="14" t="s">
        <v>171</v>
      </c>
      <c r="AW456" s="14" t="s">
        <v>36</v>
      </c>
      <c r="AX456" s="14" t="s">
        <v>88</v>
      </c>
      <c r="AY456" s="242" t="s">
        <v>164</v>
      </c>
    </row>
    <row r="457" spans="1:65" s="2" customFormat="1" ht="22.2" customHeight="1">
      <c r="A457" s="36"/>
      <c r="B457" s="37"/>
      <c r="C457" s="193" t="s">
        <v>1087</v>
      </c>
      <c r="D457" s="193" t="s">
        <v>166</v>
      </c>
      <c r="E457" s="194" t="s">
        <v>1802</v>
      </c>
      <c r="F457" s="195" t="s">
        <v>1803</v>
      </c>
      <c r="G457" s="196" t="s">
        <v>335</v>
      </c>
      <c r="H457" s="197">
        <v>53.225000000000001</v>
      </c>
      <c r="I457" s="198"/>
      <c r="J457" s="199">
        <f>ROUND(I457*H457,2)</f>
        <v>0</v>
      </c>
      <c r="K457" s="195" t="s">
        <v>170</v>
      </c>
      <c r="L457" s="41"/>
      <c r="M457" s="200" t="s">
        <v>1</v>
      </c>
      <c r="N457" s="201" t="s">
        <v>45</v>
      </c>
      <c r="O457" s="73"/>
      <c r="P457" s="202">
        <f>O457*H457</f>
        <v>0</v>
      </c>
      <c r="Q457" s="202">
        <v>5.11E-3</v>
      </c>
      <c r="R457" s="202">
        <f>Q457*H457</f>
        <v>0.27197975000000002</v>
      </c>
      <c r="S457" s="202">
        <v>0</v>
      </c>
      <c r="T457" s="203">
        <f>S457*H457</f>
        <v>0</v>
      </c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R457" s="204" t="s">
        <v>171</v>
      </c>
      <c r="AT457" s="204" t="s">
        <v>166</v>
      </c>
      <c r="AU457" s="204" t="s">
        <v>90</v>
      </c>
      <c r="AY457" s="19" t="s">
        <v>164</v>
      </c>
      <c r="BE457" s="205">
        <f>IF(N457="základní",J457,0)</f>
        <v>0</v>
      </c>
      <c r="BF457" s="205">
        <f>IF(N457="snížená",J457,0)</f>
        <v>0</v>
      </c>
      <c r="BG457" s="205">
        <f>IF(N457="zákl. přenesená",J457,0)</f>
        <v>0</v>
      </c>
      <c r="BH457" s="205">
        <f>IF(N457="sníž. přenesená",J457,0)</f>
        <v>0</v>
      </c>
      <c r="BI457" s="205">
        <f>IF(N457="nulová",J457,0)</f>
        <v>0</v>
      </c>
      <c r="BJ457" s="19" t="s">
        <v>88</v>
      </c>
      <c r="BK457" s="205">
        <f>ROUND(I457*H457,2)</f>
        <v>0</v>
      </c>
      <c r="BL457" s="19" t="s">
        <v>171</v>
      </c>
      <c r="BM457" s="204" t="s">
        <v>1804</v>
      </c>
    </row>
    <row r="458" spans="1:65" s="13" customFormat="1" ht="10.199999999999999">
      <c r="B458" s="206"/>
      <c r="C458" s="207"/>
      <c r="D458" s="208" t="s">
        <v>177</v>
      </c>
      <c r="E458" s="209" t="s">
        <v>1</v>
      </c>
      <c r="F458" s="210" t="s">
        <v>1805</v>
      </c>
      <c r="G458" s="207"/>
      <c r="H458" s="211">
        <v>53.225000000000001</v>
      </c>
      <c r="I458" s="212"/>
      <c r="J458" s="207"/>
      <c r="K458" s="207"/>
      <c r="L458" s="213"/>
      <c r="M458" s="214"/>
      <c r="N458" s="215"/>
      <c r="O458" s="215"/>
      <c r="P458" s="215"/>
      <c r="Q458" s="215"/>
      <c r="R458" s="215"/>
      <c r="S458" s="215"/>
      <c r="T458" s="216"/>
      <c r="AT458" s="217" t="s">
        <v>177</v>
      </c>
      <c r="AU458" s="217" t="s">
        <v>90</v>
      </c>
      <c r="AV458" s="13" t="s">
        <v>90</v>
      </c>
      <c r="AW458" s="13" t="s">
        <v>36</v>
      </c>
      <c r="AX458" s="13" t="s">
        <v>88</v>
      </c>
      <c r="AY458" s="217" t="s">
        <v>164</v>
      </c>
    </row>
    <row r="459" spans="1:65" s="2" customFormat="1" ht="22.2" customHeight="1">
      <c r="A459" s="36"/>
      <c r="B459" s="37"/>
      <c r="C459" s="193" t="s">
        <v>1091</v>
      </c>
      <c r="D459" s="193" t="s">
        <v>166</v>
      </c>
      <c r="E459" s="194" t="s">
        <v>1806</v>
      </c>
      <c r="F459" s="195" t="s">
        <v>1807</v>
      </c>
      <c r="G459" s="196" t="s">
        <v>335</v>
      </c>
      <c r="H459" s="197">
        <v>425.8</v>
      </c>
      <c r="I459" s="198"/>
      <c r="J459" s="199">
        <f>ROUND(I459*H459,2)</f>
        <v>0</v>
      </c>
      <c r="K459" s="195" t="s">
        <v>170</v>
      </c>
      <c r="L459" s="41"/>
      <c r="M459" s="200" t="s">
        <v>1</v>
      </c>
      <c r="N459" s="201" t="s">
        <v>45</v>
      </c>
      <c r="O459" s="73"/>
      <c r="P459" s="202">
        <f>O459*H459</f>
        <v>0</v>
      </c>
      <c r="Q459" s="202">
        <v>1.92E-3</v>
      </c>
      <c r="R459" s="202">
        <f>Q459*H459</f>
        <v>0.81753600000000004</v>
      </c>
      <c r="S459" s="202">
        <v>0</v>
      </c>
      <c r="T459" s="203">
        <f>S459*H459</f>
        <v>0</v>
      </c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R459" s="204" t="s">
        <v>171</v>
      </c>
      <c r="AT459" s="204" t="s">
        <v>166</v>
      </c>
      <c r="AU459" s="204" t="s">
        <v>90</v>
      </c>
      <c r="AY459" s="19" t="s">
        <v>164</v>
      </c>
      <c r="BE459" s="205">
        <f>IF(N459="základní",J459,0)</f>
        <v>0</v>
      </c>
      <c r="BF459" s="205">
        <f>IF(N459="snížená",J459,0)</f>
        <v>0</v>
      </c>
      <c r="BG459" s="205">
        <f>IF(N459="zákl. přenesená",J459,0)</f>
        <v>0</v>
      </c>
      <c r="BH459" s="205">
        <f>IF(N459="sníž. přenesená",J459,0)</f>
        <v>0</v>
      </c>
      <c r="BI459" s="205">
        <f>IF(N459="nulová",J459,0)</f>
        <v>0</v>
      </c>
      <c r="BJ459" s="19" t="s">
        <v>88</v>
      </c>
      <c r="BK459" s="205">
        <f>ROUND(I459*H459,2)</f>
        <v>0</v>
      </c>
      <c r="BL459" s="19" t="s">
        <v>171</v>
      </c>
      <c r="BM459" s="204" t="s">
        <v>1808</v>
      </c>
    </row>
    <row r="460" spans="1:65" s="13" customFormat="1" ht="10.199999999999999">
      <c r="B460" s="206"/>
      <c r="C460" s="207"/>
      <c r="D460" s="208" t="s">
        <v>177</v>
      </c>
      <c r="E460" s="209" t="s">
        <v>1</v>
      </c>
      <c r="F460" s="210" t="s">
        <v>1809</v>
      </c>
      <c r="G460" s="207"/>
      <c r="H460" s="211">
        <v>425.8</v>
      </c>
      <c r="I460" s="212"/>
      <c r="J460" s="207"/>
      <c r="K460" s="207"/>
      <c r="L460" s="213"/>
      <c r="M460" s="214"/>
      <c r="N460" s="215"/>
      <c r="O460" s="215"/>
      <c r="P460" s="215"/>
      <c r="Q460" s="215"/>
      <c r="R460" s="215"/>
      <c r="S460" s="215"/>
      <c r="T460" s="216"/>
      <c r="AT460" s="217" t="s">
        <v>177</v>
      </c>
      <c r="AU460" s="217" t="s">
        <v>90</v>
      </c>
      <c r="AV460" s="13" t="s">
        <v>90</v>
      </c>
      <c r="AW460" s="13" t="s">
        <v>36</v>
      </c>
      <c r="AX460" s="13" t="s">
        <v>88</v>
      </c>
      <c r="AY460" s="217" t="s">
        <v>164</v>
      </c>
    </row>
    <row r="461" spans="1:65" s="2" customFormat="1" ht="22.2" customHeight="1">
      <c r="A461" s="36"/>
      <c r="B461" s="37"/>
      <c r="C461" s="193" t="s">
        <v>1096</v>
      </c>
      <c r="D461" s="193" t="s">
        <v>166</v>
      </c>
      <c r="E461" s="194" t="s">
        <v>1810</v>
      </c>
      <c r="F461" s="195" t="s">
        <v>1811</v>
      </c>
      <c r="G461" s="196" t="s">
        <v>335</v>
      </c>
      <c r="H461" s="197">
        <v>4.3959999999999999</v>
      </c>
      <c r="I461" s="198"/>
      <c r="J461" s="199">
        <f>ROUND(I461*H461,2)</f>
        <v>0</v>
      </c>
      <c r="K461" s="195" t="s">
        <v>170</v>
      </c>
      <c r="L461" s="41"/>
      <c r="M461" s="200" t="s">
        <v>1</v>
      </c>
      <c r="N461" s="201" t="s">
        <v>45</v>
      </c>
      <c r="O461" s="73"/>
      <c r="P461" s="202">
        <f>O461*H461</f>
        <v>0</v>
      </c>
      <c r="Q461" s="202">
        <v>8.4999999999999995E-4</v>
      </c>
      <c r="R461" s="202">
        <f>Q461*H461</f>
        <v>3.7365999999999996E-3</v>
      </c>
      <c r="S461" s="202">
        <v>0</v>
      </c>
      <c r="T461" s="203">
        <f>S461*H461</f>
        <v>0</v>
      </c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R461" s="204" t="s">
        <v>171</v>
      </c>
      <c r="AT461" s="204" t="s">
        <v>166</v>
      </c>
      <c r="AU461" s="204" t="s">
        <v>90</v>
      </c>
      <c r="AY461" s="19" t="s">
        <v>164</v>
      </c>
      <c r="BE461" s="205">
        <f>IF(N461="základní",J461,0)</f>
        <v>0</v>
      </c>
      <c r="BF461" s="205">
        <f>IF(N461="snížená",J461,0)</f>
        <v>0</v>
      </c>
      <c r="BG461" s="205">
        <f>IF(N461="zákl. přenesená",J461,0)</f>
        <v>0</v>
      </c>
      <c r="BH461" s="205">
        <f>IF(N461="sníž. přenesená",J461,0)</f>
        <v>0</v>
      </c>
      <c r="BI461" s="205">
        <f>IF(N461="nulová",J461,0)</f>
        <v>0</v>
      </c>
      <c r="BJ461" s="19" t="s">
        <v>88</v>
      </c>
      <c r="BK461" s="205">
        <f>ROUND(I461*H461,2)</f>
        <v>0</v>
      </c>
      <c r="BL461" s="19" t="s">
        <v>171</v>
      </c>
      <c r="BM461" s="204" t="s">
        <v>1812</v>
      </c>
    </row>
    <row r="462" spans="1:65" s="13" customFormat="1" ht="10.199999999999999">
      <c r="B462" s="206"/>
      <c r="C462" s="207"/>
      <c r="D462" s="208" t="s">
        <v>177</v>
      </c>
      <c r="E462" s="209" t="s">
        <v>1</v>
      </c>
      <c r="F462" s="210" t="s">
        <v>1813</v>
      </c>
      <c r="G462" s="207"/>
      <c r="H462" s="211">
        <v>4.3959999999999999</v>
      </c>
      <c r="I462" s="212"/>
      <c r="J462" s="207"/>
      <c r="K462" s="207"/>
      <c r="L462" s="213"/>
      <c r="M462" s="214"/>
      <c r="N462" s="215"/>
      <c r="O462" s="215"/>
      <c r="P462" s="215"/>
      <c r="Q462" s="215"/>
      <c r="R462" s="215"/>
      <c r="S462" s="215"/>
      <c r="T462" s="216"/>
      <c r="AT462" s="217" t="s">
        <v>177</v>
      </c>
      <c r="AU462" s="217" t="s">
        <v>90</v>
      </c>
      <c r="AV462" s="13" t="s">
        <v>90</v>
      </c>
      <c r="AW462" s="13" t="s">
        <v>36</v>
      </c>
      <c r="AX462" s="13" t="s">
        <v>88</v>
      </c>
      <c r="AY462" s="217" t="s">
        <v>164</v>
      </c>
    </row>
    <row r="463" spans="1:65" s="12" customFormat="1" ht="22.8" customHeight="1">
      <c r="B463" s="177"/>
      <c r="C463" s="178"/>
      <c r="D463" s="179" t="s">
        <v>79</v>
      </c>
      <c r="E463" s="191" t="s">
        <v>219</v>
      </c>
      <c r="F463" s="191" t="s">
        <v>225</v>
      </c>
      <c r="G463" s="178"/>
      <c r="H463" s="178"/>
      <c r="I463" s="181"/>
      <c r="J463" s="192">
        <f>BK463</f>
        <v>0</v>
      </c>
      <c r="K463" s="178"/>
      <c r="L463" s="183"/>
      <c r="M463" s="184"/>
      <c r="N463" s="185"/>
      <c r="O463" s="185"/>
      <c r="P463" s="186">
        <f>SUM(P464:P494)</f>
        <v>0</v>
      </c>
      <c r="Q463" s="185"/>
      <c r="R463" s="186">
        <f>SUM(R464:R494)</f>
        <v>9.2239764900000001</v>
      </c>
      <c r="S463" s="185"/>
      <c r="T463" s="187">
        <f>SUM(T464:T494)</f>
        <v>83.376799999999989</v>
      </c>
      <c r="AR463" s="188" t="s">
        <v>88</v>
      </c>
      <c r="AT463" s="189" t="s">
        <v>79</v>
      </c>
      <c r="AU463" s="189" t="s">
        <v>88</v>
      </c>
      <c r="AY463" s="188" t="s">
        <v>164</v>
      </c>
      <c r="BK463" s="190">
        <f>SUM(BK464:BK494)</f>
        <v>0</v>
      </c>
    </row>
    <row r="464" spans="1:65" s="2" customFormat="1" ht="30" customHeight="1">
      <c r="A464" s="36"/>
      <c r="B464" s="37"/>
      <c r="C464" s="193" t="s">
        <v>1100</v>
      </c>
      <c r="D464" s="193" t="s">
        <v>166</v>
      </c>
      <c r="E464" s="194" t="s">
        <v>1814</v>
      </c>
      <c r="F464" s="195" t="s">
        <v>1815</v>
      </c>
      <c r="G464" s="196" t="s">
        <v>335</v>
      </c>
      <c r="H464" s="197">
        <v>182</v>
      </c>
      <c r="I464" s="198"/>
      <c r="J464" s="199">
        <f>ROUND(I464*H464,2)</f>
        <v>0</v>
      </c>
      <c r="K464" s="195" t="s">
        <v>170</v>
      </c>
      <c r="L464" s="41"/>
      <c r="M464" s="200" t="s">
        <v>1</v>
      </c>
      <c r="N464" s="201" t="s">
        <v>45</v>
      </c>
      <c r="O464" s="73"/>
      <c r="P464" s="202">
        <f>O464*H464</f>
        <v>0</v>
      </c>
      <c r="Q464" s="202">
        <v>1.3699999999999999E-3</v>
      </c>
      <c r="R464" s="202">
        <f>Q464*H464</f>
        <v>0.24933999999999998</v>
      </c>
      <c r="S464" s="202">
        <v>0</v>
      </c>
      <c r="T464" s="203">
        <f>S464*H464</f>
        <v>0</v>
      </c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R464" s="204" t="s">
        <v>171</v>
      </c>
      <c r="AT464" s="204" t="s">
        <v>166</v>
      </c>
      <c r="AU464" s="204" t="s">
        <v>90</v>
      </c>
      <c r="AY464" s="19" t="s">
        <v>164</v>
      </c>
      <c r="BE464" s="205">
        <f>IF(N464="základní",J464,0)</f>
        <v>0</v>
      </c>
      <c r="BF464" s="205">
        <f>IF(N464="snížená",J464,0)</f>
        <v>0</v>
      </c>
      <c r="BG464" s="205">
        <f>IF(N464="zákl. přenesená",J464,0)</f>
        <v>0</v>
      </c>
      <c r="BH464" s="205">
        <f>IF(N464="sníž. přenesená",J464,0)</f>
        <v>0</v>
      </c>
      <c r="BI464" s="205">
        <f>IF(N464="nulová",J464,0)</f>
        <v>0</v>
      </c>
      <c r="BJ464" s="19" t="s">
        <v>88</v>
      </c>
      <c r="BK464" s="205">
        <f>ROUND(I464*H464,2)</f>
        <v>0</v>
      </c>
      <c r="BL464" s="19" t="s">
        <v>171</v>
      </c>
      <c r="BM464" s="204" t="s">
        <v>1816</v>
      </c>
    </row>
    <row r="465" spans="1:65" s="2" customFormat="1" ht="34.799999999999997" customHeight="1">
      <c r="A465" s="36"/>
      <c r="B465" s="37"/>
      <c r="C465" s="193" t="s">
        <v>1104</v>
      </c>
      <c r="D465" s="193" t="s">
        <v>166</v>
      </c>
      <c r="E465" s="194" t="s">
        <v>1817</v>
      </c>
      <c r="F465" s="195" t="s">
        <v>1818</v>
      </c>
      <c r="G465" s="196" t="s">
        <v>335</v>
      </c>
      <c r="H465" s="197">
        <v>172</v>
      </c>
      <c r="I465" s="198"/>
      <c r="J465" s="199">
        <f>ROUND(I465*H465,2)</f>
        <v>0</v>
      </c>
      <c r="K465" s="195" t="s">
        <v>1</v>
      </c>
      <c r="L465" s="41"/>
      <c r="M465" s="200" t="s">
        <v>1</v>
      </c>
      <c r="N465" s="201" t="s">
        <v>45</v>
      </c>
      <c r="O465" s="73"/>
      <c r="P465" s="202">
        <f>O465*H465</f>
        <v>0</v>
      </c>
      <c r="Q465" s="202">
        <v>1.3699999999999999E-3</v>
      </c>
      <c r="R465" s="202">
        <f>Q465*H465</f>
        <v>0.23563999999999999</v>
      </c>
      <c r="S465" s="202">
        <v>0</v>
      </c>
      <c r="T465" s="203">
        <f>S465*H465</f>
        <v>0</v>
      </c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R465" s="204" t="s">
        <v>171</v>
      </c>
      <c r="AT465" s="204" t="s">
        <v>166</v>
      </c>
      <c r="AU465" s="204" t="s">
        <v>90</v>
      </c>
      <c r="AY465" s="19" t="s">
        <v>164</v>
      </c>
      <c r="BE465" s="205">
        <f>IF(N465="základní",J465,0)</f>
        <v>0</v>
      </c>
      <c r="BF465" s="205">
        <f>IF(N465="snížená",J465,0)</f>
        <v>0</v>
      </c>
      <c r="BG465" s="205">
        <f>IF(N465="zákl. přenesená",J465,0)</f>
        <v>0</v>
      </c>
      <c r="BH465" s="205">
        <f>IF(N465="sníž. přenesená",J465,0)</f>
        <v>0</v>
      </c>
      <c r="BI465" s="205">
        <f>IF(N465="nulová",J465,0)</f>
        <v>0</v>
      </c>
      <c r="BJ465" s="19" t="s">
        <v>88</v>
      </c>
      <c r="BK465" s="205">
        <f>ROUND(I465*H465,2)</f>
        <v>0</v>
      </c>
      <c r="BL465" s="19" t="s">
        <v>171</v>
      </c>
      <c r="BM465" s="204" t="s">
        <v>1819</v>
      </c>
    </row>
    <row r="466" spans="1:65" s="2" customFormat="1" ht="22.2" customHeight="1">
      <c r="A466" s="36"/>
      <c r="B466" s="37"/>
      <c r="C466" s="193" t="s">
        <v>1108</v>
      </c>
      <c r="D466" s="193" t="s">
        <v>166</v>
      </c>
      <c r="E466" s="194" t="s">
        <v>1820</v>
      </c>
      <c r="F466" s="195" t="s">
        <v>1821</v>
      </c>
      <c r="G466" s="196" t="s">
        <v>335</v>
      </c>
      <c r="H466" s="197">
        <v>22</v>
      </c>
      <c r="I466" s="198"/>
      <c r="J466" s="199">
        <f>ROUND(I466*H466,2)</f>
        <v>0</v>
      </c>
      <c r="K466" s="195" t="s">
        <v>1</v>
      </c>
      <c r="L466" s="41"/>
      <c r="M466" s="200" t="s">
        <v>1</v>
      </c>
      <c r="N466" s="201" t="s">
        <v>45</v>
      </c>
      <c r="O466" s="73"/>
      <c r="P466" s="202">
        <f>O466*H466</f>
        <v>0</v>
      </c>
      <c r="Q466" s="202">
        <v>2.3700000000000001E-3</v>
      </c>
      <c r="R466" s="202">
        <f>Q466*H466</f>
        <v>5.2140000000000006E-2</v>
      </c>
      <c r="S466" s="202">
        <v>0</v>
      </c>
      <c r="T466" s="203">
        <f>S466*H466</f>
        <v>0</v>
      </c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R466" s="204" t="s">
        <v>171</v>
      </c>
      <c r="AT466" s="204" t="s">
        <v>166</v>
      </c>
      <c r="AU466" s="204" t="s">
        <v>90</v>
      </c>
      <c r="AY466" s="19" t="s">
        <v>164</v>
      </c>
      <c r="BE466" s="205">
        <f>IF(N466="základní",J466,0)</f>
        <v>0</v>
      </c>
      <c r="BF466" s="205">
        <f>IF(N466="snížená",J466,0)</f>
        <v>0</v>
      </c>
      <c r="BG466" s="205">
        <f>IF(N466="zákl. přenesená",J466,0)</f>
        <v>0</v>
      </c>
      <c r="BH466" s="205">
        <f>IF(N466="sníž. přenesená",J466,0)</f>
        <v>0</v>
      </c>
      <c r="BI466" s="205">
        <f>IF(N466="nulová",J466,0)</f>
        <v>0</v>
      </c>
      <c r="BJ466" s="19" t="s">
        <v>88</v>
      </c>
      <c r="BK466" s="205">
        <f>ROUND(I466*H466,2)</f>
        <v>0</v>
      </c>
      <c r="BL466" s="19" t="s">
        <v>171</v>
      </c>
      <c r="BM466" s="204" t="s">
        <v>1822</v>
      </c>
    </row>
    <row r="467" spans="1:65" s="2" customFormat="1" ht="96">
      <c r="A467" s="36"/>
      <c r="B467" s="37"/>
      <c r="C467" s="38"/>
      <c r="D467" s="208" t="s">
        <v>195</v>
      </c>
      <c r="E467" s="38"/>
      <c r="F467" s="228" t="s">
        <v>1823</v>
      </c>
      <c r="G467" s="38"/>
      <c r="H467" s="38"/>
      <c r="I467" s="229"/>
      <c r="J467" s="38"/>
      <c r="K467" s="38"/>
      <c r="L467" s="41"/>
      <c r="M467" s="230"/>
      <c r="N467" s="231"/>
      <c r="O467" s="73"/>
      <c r="P467" s="73"/>
      <c r="Q467" s="73"/>
      <c r="R467" s="73"/>
      <c r="S467" s="73"/>
      <c r="T467" s="74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T467" s="19" t="s">
        <v>195</v>
      </c>
      <c r="AU467" s="19" t="s">
        <v>90</v>
      </c>
    </row>
    <row r="468" spans="1:65" s="2" customFormat="1" ht="22.2" customHeight="1">
      <c r="A468" s="36"/>
      <c r="B468" s="37"/>
      <c r="C468" s="193" t="s">
        <v>1112</v>
      </c>
      <c r="D468" s="193" t="s">
        <v>166</v>
      </c>
      <c r="E468" s="194" t="s">
        <v>1824</v>
      </c>
      <c r="F468" s="195" t="s">
        <v>1825</v>
      </c>
      <c r="G468" s="196" t="s">
        <v>335</v>
      </c>
      <c r="H468" s="197">
        <v>32</v>
      </c>
      <c r="I468" s="198"/>
      <c r="J468" s="199">
        <f>ROUND(I468*H468,2)</f>
        <v>0</v>
      </c>
      <c r="K468" s="195" t="s">
        <v>1</v>
      </c>
      <c r="L468" s="41"/>
      <c r="M468" s="200" t="s">
        <v>1</v>
      </c>
      <c r="N468" s="201" t="s">
        <v>45</v>
      </c>
      <c r="O468" s="73"/>
      <c r="P468" s="202">
        <f>O468*H468</f>
        <v>0</v>
      </c>
      <c r="Q468" s="202">
        <v>2.3700000000000001E-3</v>
      </c>
      <c r="R468" s="202">
        <f>Q468*H468</f>
        <v>7.5840000000000005E-2</v>
      </c>
      <c r="S468" s="202">
        <v>0</v>
      </c>
      <c r="T468" s="203">
        <f>S468*H468</f>
        <v>0</v>
      </c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R468" s="204" t="s">
        <v>171</v>
      </c>
      <c r="AT468" s="204" t="s">
        <v>166</v>
      </c>
      <c r="AU468" s="204" t="s">
        <v>90</v>
      </c>
      <c r="AY468" s="19" t="s">
        <v>164</v>
      </c>
      <c r="BE468" s="205">
        <f>IF(N468="základní",J468,0)</f>
        <v>0</v>
      </c>
      <c r="BF468" s="205">
        <f>IF(N468="snížená",J468,0)</f>
        <v>0</v>
      </c>
      <c r="BG468" s="205">
        <f>IF(N468="zákl. přenesená",J468,0)</f>
        <v>0</v>
      </c>
      <c r="BH468" s="205">
        <f>IF(N468="sníž. přenesená",J468,0)</f>
        <v>0</v>
      </c>
      <c r="BI468" s="205">
        <f>IF(N468="nulová",J468,0)</f>
        <v>0</v>
      </c>
      <c r="BJ468" s="19" t="s">
        <v>88</v>
      </c>
      <c r="BK468" s="205">
        <f>ROUND(I468*H468,2)</f>
        <v>0</v>
      </c>
      <c r="BL468" s="19" t="s">
        <v>171</v>
      </c>
      <c r="BM468" s="204" t="s">
        <v>1826</v>
      </c>
    </row>
    <row r="469" spans="1:65" s="2" customFormat="1" ht="96">
      <c r="A469" s="36"/>
      <c r="B469" s="37"/>
      <c r="C469" s="38"/>
      <c r="D469" s="208" t="s">
        <v>195</v>
      </c>
      <c r="E469" s="38"/>
      <c r="F469" s="228" t="s">
        <v>1823</v>
      </c>
      <c r="G469" s="38"/>
      <c r="H469" s="38"/>
      <c r="I469" s="229"/>
      <c r="J469" s="38"/>
      <c r="K469" s="38"/>
      <c r="L469" s="41"/>
      <c r="M469" s="230"/>
      <c r="N469" s="231"/>
      <c r="O469" s="73"/>
      <c r="P469" s="73"/>
      <c r="Q469" s="73"/>
      <c r="R469" s="73"/>
      <c r="S469" s="73"/>
      <c r="T469" s="74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T469" s="19" t="s">
        <v>195</v>
      </c>
      <c r="AU469" s="19" t="s">
        <v>90</v>
      </c>
    </row>
    <row r="470" spans="1:65" s="2" customFormat="1" ht="22.2" customHeight="1">
      <c r="A470" s="36"/>
      <c r="B470" s="37"/>
      <c r="C470" s="193" t="s">
        <v>1116</v>
      </c>
      <c r="D470" s="193" t="s">
        <v>166</v>
      </c>
      <c r="E470" s="194" t="s">
        <v>1827</v>
      </c>
      <c r="F470" s="195" t="s">
        <v>1828</v>
      </c>
      <c r="G470" s="196" t="s">
        <v>335</v>
      </c>
      <c r="H470" s="197">
        <v>54.076999999999998</v>
      </c>
      <c r="I470" s="198"/>
      <c r="J470" s="199">
        <f>ROUND(I470*H470,2)</f>
        <v>0</v>
      </c>
      <c r="K470" s="195" t="s">
        <v>1</v>
      </c>
      <c r="L470" s="41"/>
      <c r="M470" s="200" t="s">
        <v>1</v>
      </c>
      <c r="N470" s="201" t="s">
        <v>45</v>
      </c>
      <c r="O470" s="73"/>
      <c r="P470" s="202">
        <f>O470*H470</f>
        <v>0</v>
      </c>
      <c r="Q470" s="202">
        <v>2.3700000000000001E-3</v>
      </c>
      <c r="R470" s="202">
        <f>Q470*H470</f>
        <v>0.12816248999999999</v>
      </c>
      <c r="S470" s="202">
        <v>0</v>
      </c>
      <c r="T470" s="203">
        <f>S470*H470</f>
        <v>0</v>
      </c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R470" s="204" t="s">
        <v>171</v>
      </c>
      <c r="AT470" s="204" t="s">
        <v>166</v>
      </c>
      <c r="AU470" s="204" t="s">
        <v>90</v>
      </c>
      <c r="AY470" s="19" t="s">
        <v>164</v>
      </c>
      <c r="BE470" s="205">
        <f>IF(N470="základní",J470,0)</f>
        <v>0</v>
      </c>
      <c r="BF470" s="205">
        <f>IF(N470="snížená",J470,0)</f>
        <v>0</v>
      </c>
      <c r="BG470" s="205">
        <f>IF(N470="zákl. přenesená",J470,0)</f>
        <v>0</v>
      </c>
      <c r="BH470" s="205">
        <f>IF(N470="sníž. přenesená",J470,0)</f>
        <v>0</v>
      </c>
      <c r="BI470" s="205">
        <f>IF(N470="nulová",J470,0)</f>
        <v>0</v>
      </c>
      <c r="BJ470" s="19" t="s">
        <v>88</v>
      </c>
      <c r="BK470" s="205">
        <f>ROUND(I470*H470,2)</f>
        <v>0</v>
      </c>
      <c r="BL470" s="19" t="s">
        <v>171</v>
      </c>
      <c r="BM470" s="204" t="s">
        <v>1829</v>
      </c>
    </row>
    <row r="471" spans="1:65" s="2" customFormat="1" ht="57.6">
      <c r="A471" s="36"/>
      <c r="B471" s="37"/>
      <c r="C471" s="38"/>
      <c r="D471" s="208" t="s">
        <v>195</v>
      </c>
      <c r="E471" s="38"/>
      <c r="F471" s="228" t="s">
        <v>1830</v>
      </c>
      <c r="G471" s="38"/>
      <c r="H471" s="38"/>
      <c r="I471" s="229"/>
      <c r="J471" s="38"/>
      <c r="K471" s="38"/>
      <c r="L471" s="41"/>
      <c r="M471" s="230"/>
      <c r="N471" s="231"/>
      <c r="O471" s="73"/>
      <c r="P471" s="73"/>
      <c r="Q471" s="73"/>
      <c r="R471" s="73"/>
      <c r="S471" s="73"/>
      <c r="T471" s="74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T471" s="19" t="s">
        <v>195</v>
      </c>
      <c r="AU471" s="19" t="s">
        <v>90</v>
      </c>
    </row>
    <row r="472" spans="1:65" s="2" customFormat="1" ht="14.4" customHeight="1">
      <c r="A472" s="36"/>
      <c r="B472" s="37"/>
      <c r="C472" s="193" t="s">
        <v>1121</v>
      </c>
      <c r="D472" s="193" t="s">
        <v>166</v>
      </c>
      <c r="E472" s="194" t="s">
        <v>1831</v>
      </c>
      <c r="F472" s="195" t="s">
        <v>1832</v>
      </c>
      <c r="G472" s="196" t="s">
        <v>335</v>
      </c>
      <c r="H472" s="197">
        <v>60</v>
      </c>
      <c r="I472" s="198"/>
      <c r="J472" s="199">
        <f>ROUND(I472*H472,2)</f>
        <v>0</v>
      </c>
      <c r="K472" s="195" t="s">
        <v>1</v>
      </c>
      <c r="L472" s="41"/>
      <c r="M472" s="200" t="s">
        <v>1</v>
      </c>
      <c r="N472" s="201" t="s">
        <v>45</v>
      </c>
      <c r="O472" s="73"/>
      <c r="P472" s="202">
        <f>O472*H472</f>
        <v>0</v>
      </c>
      <c r="Q472" s="202">
        <v>2.3700000000000001E-3</v>
      </c>
      <c r="R472" s="202">
        <f>Q472*H472</f>
        <v>0.14220000000000002</v>
      </c>
      <c r="S472" s="202">
        <v>0</v>
      </c>
      <c r="T472" s="203">
        <f>S472*H472</f>
        <v>0</v>
      </c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R472" s="204" t="s">
        <v>171</v>
      </c>
      <c r="AT472" s="204" t="s">
        <v>166</v>
      </c>
      <c r="AU472" s="204" t="s">
        <v>90</v>
      </c>
      <c r="AY472" s="19" t="s">
        <v>164</v>
      </c>
      <c r="BE472" s="205">
        <f>IF(N472="základní",J472,0)</f>
        <v>0</v>
      </c>
      <c r="BF472" s="205">
        <f>IF(N472="snížená",J472,0)</f>
        <v>0</v>
      </c>
      <c r="BG472" s="205">
        <f>IF(N472="zákl. přenesená",J472,0)</f>
        <v>0</v>
      </c>
      <c r="BH472" s="205">
        <f>IF(N472="sníž. přenesená",J472,0)</f>
        <v>0</v>
      </c>
      <c r="BI472" s="205">
        <f>IF(N472="nulová",J472,0)</f>
        <v>0</v>
      </c>
      <c r="BJ472" s="19" t="s">
        <v>88</v>
      </c>
      <c r="BK472" s="205">
        <f>ROUND(I472*H472,2)</f>
        <v>0</v>
      </c>
      <c r="BL472" s="19" t="s">
        <v>171</v>
      </c>
      <c r="BM472" s="204" t="s">
        <v>1833</v>
      </c>
    </row>
    <row r="473" spans="1:65" s="2" customFormat="1" ht="38.4">
      <c r="A473" s="36"/>
      <c r="B473" s="37"/>
      <c r="C473" s="38"/>
      <c r="D473" s="208" t="s">
        <v>195</v>
      </c>
      <c r="E473" s="38"/>
      <c r="F473" s="228" t="s">
        <v>1834</v>
      </c>
      <c r="G473" s="38"/>
      <c r="H473" s="38"/>
      <c r="I473" s="229"/>
      <c r="J473" s="38"/>
      <c r="K473" s="38"/>
      <c r="L473" s="41"/>
      <c r="M473" s="230"/>
      <c r="N473" s="231"/>
      <c r="O473" s="73"/>
      <c r="P473" s="73"/>
      <c r="Q473" s="73"/>
      <c r="R473" s="73"/>
      <c r="S473" s="73"/>
      <c r="T473" s="74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T473" s="19" t="s">
        <v>195</v>
      </c>
      <c r="AU473" s="19" t="s">
        <v>90</v>
      </c>
    </row>
    <row r="474" spans="1:65" s="2" customFormat="1" ht="19.8" customHeight="1">
      <c r="A474" s="36"/>
      <c r="B474" s="37"/>
      <c r="C474" s="193" t="s">
        <v>1125</v>
      </c>
      <c r="D474" s="193" t="s">
        <v>166</v>
      </c>
      <c r="E474" s="194" t="s">
        <v>1835</v>
      </c>
      <c r="F474" s="195" t="s">
        <v>1836</v>
      </c>
      <c r="G474" s="196" t="s">
        <v>169</v>
      </c>
      <c r="H474" s="197">
        <v>39.009</v>
      </c>
      <c r="I474" s="198"/>
      <c r="J474" s="199">
        <f>ROUND(I474*H474,2)</f>
        <v>0</v>
      </c>
      <c r="K474" s="195" t="s">
        <v>1</v>
      </c>
      <c r="L474" s="41"/>
      <c r="M474" s="200" t="s">
        <v>1</v>
      </c>
      <c r="N474" s="201" t="s">
        <v>45</v>
      </c>
      <c r="O474" s="73"/>
      <c r="P474" s="202">
        <f>O474*H474</f>
        <v>0</v>
      </c>
      <c r="Q474" s="202">
        <v>0</v>
      </c>
      <c r="R474" s="202">
        <f>Q474*H474</f>
        <v>0</v>
      </c>
      <c r="S474" s="202">
        <v>0</v>
      </c>
      <c r="T474" s="203">
        <f>S474*H474</f>
        <v>0</v>
      </c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R474" s="204" t="s">
        <v>171</v>
      </c>
      <c r="AT474" s="204" t="s">
        <v>166</v>
      </c>
      <c r="AU474" s="204" t="s">
        <v>90</v>
      </c>
      <c r="AY474" s="19" t="s">
        <v>164</v>
      </c>
      <c r="BE474" s="205">
        <f>IF(N474="základní",J474,0)</f>
        <v>0</v>
      </c>
      <c r="BF474" s="205">
        <f>IF(N474="snížená",J474,0)</f>
        <v>0</v>
      </c>
      <c r="BG474" s="205">
        <f>IF(N474="zákl. přenesená",J474,0)</f>
        <v>0</v>
      </c>
      <c r="BH474" s="205">
        <f>IF(N474="sníž. přenesená",J474,0)</f>
        <v>0</v>
      </c>
      <c r="BI474" s="205">
        <f>IF(N474="nulová",J474,0)</f>
        <v>0</v>
      </c>
      <c r="BJ474" s="19" t="s">
        <v>88</v>
      </c>
      <c r="BK474" s="205">
        <f>ROUND(I474*H474,2)</f>
        <v>0</v>
      </c>
      <c r="BL474" s="19" t="s">
        <v>171</v>
      </c>
      <c r="BM474" s="204" t="s">
        <v>1837</v>
      </c>
    </row>
    <row r="475" spans="1:65" s="2" customFormat="1" ht="163.19999999999999">
      <c r="A475" s="36"/>
      <c r="B475" s="37"/>
      <c r="C475" s="38"/>
      <c r="D475" s="208" t="s">
        <v>195</v>
      </c>
      <c r="E475" s="38"/>
      <c r="F475" s="228" t="s">
        <v>1838</v>
      </c>
      <c r="G475" s="38"/>
      <c r="H475" s="38"/>
      <c r="I475" s="229"/>
      <c r="J475" s="38"/>
      <c r="K475" s="38"/>
      <c r="L475" s="41"/>
      <c r="M475" s="230"/>
      <c r="N475" s="231"/>
      <c r="O475" s="73"/>
      <c r="P475" s="73"/>
      <c r="Q475" s="73"/>
      <c r="R475" s="73"/>
      <c r="S475" s="73"/>
      <c r="T475" s="74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T475" s="19" t="s">
        <v>195</v>
      </c>
      <c r="AU475" s="19" t="s">
        <v>90</v>
      </c>
    </row>
    <row r="476" spans="1:65" s="2" customFormat="1" ht="22.2" customHeight="1">
      <c r="A476" s="36"/>
      <c r="B476" s="37"/>
      <c r="C476" s="193" t="s">
        <v>1130</v>
      </c>
      <c r="D476" s="193" t="s">
        <v>166</v>
      </c>
      <c r="E476" s="194" t="s">
        <v>1839</v>
      </c>
      <c r="F476" s="195" t="s">
        <v>1840</v>
      </c>
      <c r="G476" s="196" t="s">
        <v>335</v>
      </c>
      <c r="H476" s="197">
        <v>32</v>
      </c>
      <c r="I476" s="198"/>
      <c r="J476" s="199">
        <f>ROUND(I476*H476,2)</f>
        <v>0</v>
      </c>
      <c r="K476" s="195" t="s">
        <v>1</v>
      </c>
      <c r="L476" s="41"/>
      <c r="M476" s="200" t="s">
        <v>1</v>
      </c>
      <c r="N476" s="201" t="s">
        <v>45</v>
      </c>
      <c r="O476" s="73"/>
      <c r="P476" s="202">
        <f>O476*H476</f>
        <v>0</v>
      </c>
      <c r="Q476" s="202">
        <v>0</v>
      </c>
      <c r="R476" s="202">
        <f>Q476*H476</f>
        <v>0</v>
      </c>
      <c r="S476" s="202">
        <v>0</v>
      </c>
      <c r="T476" s="203">
        <f>S476*H476</f>
        <v>0</v>
      </c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R476" s="204" t="s">
        <v>171</v>
      </c>
      <c r="AT476" s="204" t="s">
        <v>166</v>
      </c>
      <c r="AU476" s="204" t="s">
        <v>90</v>
      </c>
      <c r="AY476" s="19" t="s">
        <v>164</v>
      </c>
      <c r="BE476" s="205">
        <f>IF(N476="základní",J476,0)</f>
        <v>0</v>
      </c>
      <c r="BF476" s="205">
        <f>IF(N476="snížená",J476,0)</f>
        <v>0</v>
      </c>
      <c r="BG476" s="205">
        <f>IF(N476="zákl. přenesená",J476,0)</f>
        <v>0</v>
      </c>
      <c r="BH476" s="205">
        <f>IF(N476="sníž. přenesená",J476,0)</f>
        <v>0</v>
      </c>
      <c r="BI476" s="205">
        <f>IF(N476="nulová",J476,0)</f>
        <v>0</v>
      </c>
      <c r="BJ476" s="19" t="s">
        <v>88</v>
      </c>
      <c r="BK476" s="205">
        <f>ROUND(I476*H476,2)</f>
        <v>0</v>
      </c>
      <c r="BL476" s="19" t="s">
        <v>171</v>
      </c>
      <c r="BM476" s="204" t="s">
        <v>1841</v>
      </c>
    </row>
    <row r="477" spans="1:65" s="2" customFormat="1" ht="14.4" customHeight="1">
      <c r="A477" s="36"/>
      <c r="B477" s="37"/>
      <c r="C477" s="193" t="s">
        <v>1134</v>
      </c>
      <c r="D477" s="193" t="s">
        <v>166</v>
      </c>
      <c r="E477" s="194" t="s">
        <v>1842</v>
      </c>
      <c r="F477" s="195" t="s">
        <v>1843</v>
      </c>
      <c r="G477" s="196" t="s">
        <v>325</v>
      </c>
      <c r="H477" s="197">
        <v>4</v>
      </c>
      <c r="I477" s="198"/>
      <c r="J477" s="199">
        <f>ROUND(I477*H477,2)</f>
        <v>0</v>
      </c>
      <c r="K477" s="195" t="s">
        <v>1</v>
      </c>
      <c r="L477" s="41"/>
      <c r="M477" s="200" t="s">
        <v>1</v>
      </c>
      <c r="N477" s="201" t="s">
        <v>45</v>
      </c>
      <c r="O477" s="73"/>
      <c r="P477" s="202">
        <f>O477*H477</f>
        <v>0</v>
      </c>
      <c r="Q477" s="202">
        <v>0.1</v>
      </c>
      <c r="R477" s="202">
        <f>Q477*H477</f>
        <v>0.4</v>
      </c>
      <c r="S477" s="202">
        <v>0</v>
      </c>
      <c r="T477" s="203">
        <f>S477*H477</f>
        <v>0</v>
      </c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R477" s="204" t="s">
        <v>171</v>
      </c>
      <c r="AT477" s="204" t="s">
        <v>166</v>
      </c>
      <c r="AU477" s="204" t="s">
        <v>90</v>
      </c>
      <c r="AY477" s="19" t="s">
        <v>164</v>
      </c>
      <c r="BE477" s="205">
        <f>IF(N477="základní",J477,0)</f>
        <v>0</v>
      </c>
      <c r="BF477" s="205">
        <f>IF(N477="snížená",J477,0)</f>
        <v>0</v>
      </c>
      <c r="BG477" s="205">
        <f>IF(N477="zákl. přenesená",J477,0)</f>
        <v>0</v>
      </c>
      <c r="BH477" s="205">
        <f>IF(N477="sníž. přenesená",J477,0)</f>
        <v>0</v>
      </c>
      <c r="BI477" s="205">
        <f>IF(N477="nulová",J477,0)</f>
        <v>0</v>
      </c>
      <c r="BJ477" s="19" t="s">
        <v>88</v>
      </c>
      <c r="BK477" s="205">
        <f>ROUND(I477*H477,2)</f>
        <v>0</v>
      </c>
      <c r="BL477" s="19" t="s">
        <v>171</v>
      </c>
      <c r="BM477" s="204" t="s">
        <v>1844</v>
      </c>
    </row>
    <row r="478" spans="1:65" s="2" customFormat="1" ht="14.4" customHeight="1">
      <c r="A478" s="36"/>
      <c r="B478" s="37"/>
      <c r="C478" s="193" t="s">
        <v>1137</v>
      </c>
      <c r="D478" s="193" t="s">
        <v>166</v>
      </c>
      <c r="E478" s="194" t="s">
        <v>1845</v>
      </c>
      <c r="F478" s="195" t="s">
        <v>1846</v>
      </c>
      <c r="G478" s="196" t="s">
        <v>175</v>
      </c>
      <c r="H478" s="197">
        <v>38.844999999999999</v>
      </c>
      <c r="I478" s="198"/>
      <c r="J478" s="199">
        <f>ROUND(I478*H478,2)</f>
        <v>0</v>
      </c>
      <c r="K478" s="195" t="s">
        <v>170</v>
      </c>
      <c r="L478" s="41"/>
      <c r="M478" s="200" t="s">
        <v>1</v>
      </c>
      <c r="N478" s="201" t="s">
        <v>45</v>
      </c>
      <c r="O478" s="73"/>
      <c r="P478" s="202">
        <f>O478*H478</f>
        <v>0</v>
      </c>
      <c r="Q478" s="202">
        <v>0</v>
      </c>
      <c r="R478" s="202">
        <f>Q478*H478</f>
        <v>0</v>
      </c>
      <c r="S478" s="202">
        <v>2</v>
      </c>
      <c r="T478" s="203">
        <f>S478*H478</f>
        <v>77.69</v>
      </c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R478" s="204" t="s">
        <v>171</v>
      </c>
      <c r="AT478" s="204" t="s">
        <v>166</v>
      </c>
      <c r="AU478" s="204" t="s">
        <v>90</v>
      </c>
      <c r="AY478" s="19" t="s">
        <v>164</v>
      </c>
      <c r="BE478" s="205">
        <f>IF(N478="základní",J478,0)</f>
        <v>0</v>
      </c>
      <c r="BF478" s="205">
        <f>IF(N478="snížená",J478,0)</f>
        <v>0</v>
      </c>
      <c r="BG478" s="205">
        <f>IF(N478="zákl. přenesená",J478,0)</f>
        <v>0</v>
      </c>
      <c r="BH478" s="205">
        <f>IF(N478="sníž. přenesená",J478,0)</f>
        <v>0</v>
      </c>
      <c r="BI478" s="205">
        <f>IF(N478="nulová",J478,0)</f>
        <v>0</v>
      </c>
      <c r="BJ478" s="19" t="s">
        <v>88</v>
      </c>
      <c r="BK478" s="205">
        <f>ROUND(I478*H478,2)</f>
        <v>0</v>
      </c>
      <c r="BL478" s="19" t="s">
        <v>171</v>
      </c>
      <c r="BM478" s="204" t="s">
        <v>1847</v>
      </c>
    </row>
    <row r="479" spans="1:65" s="13" customFormat="1" ht="20.399999999999999">
      <c r="B479" s="206"/>
      <c r="C479" s="207"/>
      <c r="D479" s="208" t="s">
        <v>177</v>
      </c>
      <c r="E479" s="209" t="s">
        <v>1</v>
      </c>
      <c r="F479" s="210" t="s">
        <v>1848</v>
      </c>
      <c r="G479" s="207"/>
      <c r="H479" s="211">
        <v>38.844999999999999</v>
      </c>
      <c r="I479" s="212"/>
      <c r="J479" s="207"/>
      <c r="K479" s="207"/>
      <c r="L479" s="213"/>
      <c r="M479" s="214"/>
      <c r="N479" s="215"/>
      <c r="O479" s="215"/>
      <c r="P479" s="215"/>
      <c r="Q479" s="215"/>
      <c r="R479" s="215"/>
      <c r="S479" s="215"/>
      <c r="T479" s="216"/>
      <c r="AT479" s="217" t="s">
        <v>177</v>
      </c>
      <c r="AU479" s="217" t="s">
        <v>90</v>
      </c>
      <c r="AV479" s="13" t="s">
        <v>90</v>
      </c>
      <c r="AW479" s="13" t="s">
        <v>36</v>
      </c>
      <c r="AX479" s="13" t="s">
        <v>88</v>
      </c>
      <c r="AY479" s="217" t="s">
        <v>164</v>
      </c>
    </row>
    <row r="480" spans="1:65" s="2" customFormat="1" ht="22.2" customHeight="1">
      <c r="A480" s="36"/>
      <c r="B480" s="37"/>
      <c r="C480" s="193" t="s">
        <v>1139</v>
      </c>
      <c r="D480" s="193" t="s">
        <v>166</v>
      </c>
      <c r="E480" s="194" t="s">
        <v>1849</v>
      </c>
      <c r="F480" s="195" t="s">
        <v>1850</v>
      </c>
      <c r="G480" s="196" t="s">
        <v>325</v>
      </c>
      <c r="H480" s="197">
        <v>8</v>
      </c>
      <c r="I480" s="198"/>
      <c r="J480" s="199">
        <f>ROUND(I480*H480,2)</f>
        <v>0</v>
      </c>
      <c r="K480" s="195" t="s">
        <v>170</v>
      </c>
      <c r="L480" s="41"/>
      <c r="M480" s="200" t="s">
        <v>1</v>
      </c>
      <c r="N480" s="201" t="s">
        <v>45</v>
      </c>
      <c r="O480" s="73"/>
      <c r="P480" s="202">
        <f>O480*H480</f>
        <v>0</v>
      </c>
      <c r="Q480" s="202">
        <v>0</v>
      </c>
      <c r="R480" s="202">
        <f>Q480*H480</f>
        <v>0</v>
      </c>
      <c r="S480" s="202">
        <v>0.27600000000000002</v>
      </c>
      <c r="T480" s="203">
        <f>S480*H480</f>
        <v>2.2080000000000002</v>
      </c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R480" s="204" t="s">
        <v>171</v>
      </c>
      <c r="AT480" s="204" t="s">
        <v>166</v>
      </c>
      <c r="AU480" s="204" t="s">
        <v>90</v>
      </c>
      <c r="AY480" s="19" t="s">
        <v>164</v>
      </c>
      <c r="BE480" s="205">
        <f>IF(N480="základní",J480,0)</f>
        <v>0</v>
      </c>
      <c r="BF480" s="205">
        <f>IF(N480="snížená",J480,0)</f>
        <v>0</v>
      </c>
      <c r="BG480" s="205">
        <f>IF(N480="zákl. přenesená",J480,0)</f>
        <v>0</v>
      </c>
      <c r="BH480" s="205">
        <f>IF(N480="sníž. přenesená",J480,0)</f>
        <v>0</v>
      </c>
      <c r="BI480" s="205">
        <f>IF(N480="nulová",J480,0)</f>
        <v>0</v>
      </c>
      <c r="BJ480" s="19" t="s">
        <v>88</v>
      </c>
      <c r="BK480" s="205">
        <f>ROUND(I480*H480,2)</f>
        <v>0</v>
      </c>
      <c r="BL480" s="19" t="s">
        <v>171</v>
      </c>
      <c r="BM480" s="204" t="s">
        <v>1851</v>
      </c>
    </row>
    <row r="481" spans="1:65" s="13" customFormat="1" ht="10.199999999999999">
      <c r="B481" s="206"/>
      <c r="C481" s="207"/>
      <c r="D481" s="208" t="s">
        <v>177</v>
      </c>
      <c r="E481" s="209" t="s">
        <v>1</v>
      </c>
      <c r="F481" s="210" t="s">
        <v>1852</v>
      </c>
      <c r="G481" s="207"/>
      <c r="H481" s="211">
        <v>8</v>
      </c>
      <c r="I481" s="212"/>
      <c r="J481" s="207"/>
      <c r="K481" s="207"/>
      <c r="L481" s="213"/>
      <c r="M481" s="214"/>
      <c r="N481" s="215"/>
      <c r="O481" s="215"/>
      <c r="P481" s="215"/>
      <c r="Q481" s="215"/>
      <c r="R481" s="215"/>
      <c r="S481" s="215"/>
      <c r="T481" s="216"/>
      <c r="AT481" s="217" t="s">
        <v>177</v>
      </c>
      <c r="AU481" s="217" t="s">
        <v>90</v>
      </c>
      <c r="AV481" s="13" t="s">
        <v>90</v>
      </c>
      <c r="AW481" s="13" t="s">
        <v>36</v>
      </c>
      <c r="AX481" s="13" t="s">
        <v>88</v>
      </c>
      <c r="AY481" s="217" t="s">
        <v>164</v>
      </c>
    </row>
    <row r="482" spans="1:65" s="2" customFormat="1" ht="22.2" customHeight="1">
      <c r="A482" s="36"/>
      <c r="B482" s="37"/>
      <c r="C482" s="193" t="s">
        <v>1143</v>
      </c>
      <c r="D482" s="193" t="s">
        <v>166</v>
      </c>
      <c r="E482" s="194" t="s">
        <v>1853</v>
      </c>
      <c r="F482" s="195" t="s">
        <v>1854</v>
      </c>
      <c r="G482" s="196" t="s">
        <v>335</v>
      </c>
      <c r="H482" s="197">
        <v>21.6</v>
      </c>
      <c r="I482" s="198"/>
      <c r="J482" s="199">
        <f>ROUND(I482*H482,2)</f>
        <v>0</v>
      </c>
      <c r="K482" s="195" t="s">
        <v>170</v>
      </c>
      <c r="L482" s="41"/>
      <c r="M482" s="200" t="s">
        <v>1</v>
      </c>
      <c r="N482" s="201" t="s">
        <v>45</v>
      </c>
      <c r="O482" s="73"/>
      <c r="P482" s="202">
        <f>O482*H482</f>
        <v>0</v>
      </c>
      <c r="Q482" s="202">
        <v>0</v>
      </c>
      <c r="R482" s="202">
        <f>Q482*H482</f>
        <v>0</v>
      </c>
      <c r="S482" s="202">
        <v>8.1000000000000003E-2</v>
      </c>
      <c r="T482" s="203">
        <f>S482*H482</f>
        <v>1.7496000000000003</v>
      </c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R482" s="204" t="s">
        <v>171</v>
      </c>
      <c r="AT482" s="204" t="s">
        <v>166</v>
      </c>
      <c r="AU482" s="204" t="s">
        <v>90</v>
      </c>
      <c r="AY482" s="19" t="s">
        <v>164</v>
      </c>
      <c r="BE482" s="205">
        <f>IF(N482="základní",J482,0)</f>
        <v>0</v>
      </c>
      <c r="BF482" s="205">
        <f>IF(N482="snížená",J482,0)</f>
        <v>0</v>
      </c>
      <c r="BG482" s="205">
        <f>IF(N482="zákl. přenesená",J482,0)</f>
        <v>0</v>
      </c>
      <c r="BH482" s="205">
        <f>IF(N482="sníž. přenesená",J482,0)</f>
        <v>0</v>
      </c>
      <c r="BI482" s="205">
        <f>IF(N482="nulová",J482,0)</f>
        <v>0</v>
      </c>
      <c r="BJ482" s="19" t="s">
        <v>88</v>
      </c>
      <c r="BK482" s="205">
        <f>ROUND(I482*H482,2)</f>
        <v>0</v>
      </c>
      <c r="BL482" s="19" t="s">
        <v>171</v>
      </c>
      <c r="BM482" s="204" t="s">
        <v>1855</v>
      </c>
    </row>
    <row r="483" spans="1:65" s="13" customFormat="1" ht="10.199999999999999">
      <c r="B483" s="206"/>
      <c r="C483" s="207"/>
      <c r="D483" s="208" t="s">
        <v>177</v>
      </c>
      <c r="E483" s="209" t="s">
        <v>1</v>
      </c>
      <c r="F483" s="210" t="s">
        <v>1856</v>
      </c>
      <c r="G483" s="207"/>
      <c r="H483" s="211">
        <v>21.6</v>
      </c>
      <c r="I483" s="212"/>
      <c r="J483" s="207"/>
      <c r="K483" s="207"/>
      <c r="L483" s="213"/>
      <c r="M483" s="214"/>
      <c r="N483" s="215"/>
      <c r="O483" s="215"/>
      <c r="P483" s="215"/>
      <c r="Q483" s="215"/>
      <c r="R483" s="215"/>
      <c r="S483" s="215"/>
      <c r="T483" s="216"/>
      <c r="AT483" s="217" t="s">
        <v>177</v>
      </c>
      <c r="AU483" s="217" t="s">
        <v>90</v>
      </c>
      <c r="AV483" s="13" t="s">
        <v>90</v>
      </c>
      <c r="AW483" s="13" t="s">
        <v>36</v>
      </c>
      <c r="AX483" s="13" t="s">
        <v>88</v>
      </c>
      <c r="AY483" s="217" t="s">
        <v>164</v>
      </c>
    </row>
    <row r="484" spans="1:65" s="2" customFormat="1" ht="22.2" customHeight="1">
      <c r="A484" s="36"/>
      <c r="B484" s="37"/>
      <c r="C484" s="193" t="s">
        <v>1147</v>
      </c>
      <c r="D484" s="193" t="s">
        <v>166</v>
      </c>
      <c r="E484" s="194" t="s">
        <v>1857</v>
      </c>
      <c r="F484" s="195" t="s">
        <v>1858</v>
      </c>
      <c r="G484" s="196" t="s">
        <v>335</v>
      </c>
      <c r="H484" s="197">
        <v>43.2</v>
      </c>
      <c r="I484" s="198"/>
      <c r="J484" s="199">
        <f>ROUND(I484*H484,2)</f>
        <v>0</v>
      </c>
      <c r="K484" s="195" t="s">
        <v>170</v>
      </c>
      <c r="L484" s="41"/>
      <c r="M484" s="200" t="s">
        <v>1</v>
      </c>
      <c r="N484" s="201" t="s">
        <v>45</v>
      </c>
      <c r="O484" s="73"/>
      <c r="P484" s="202">
        <f>O484*H484</f>
        <v>0</v>
      </c>
      <c r="Q484" s="202">
        <v>0</v>
      </c>
      <c r="R484" s="202">
        <f>Q484*H484</f>
        <v>0</v>
      </c>
      <c r="S484" s="202">
        <v>0.04</v>
      </c>
      <c r="T484" s="203">
        <f>S484*H484</f>
        <v>1.7280000000000002</v>
      </c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R484" s="204" t="s">
        <v>171</v>
      </c>
      <c r="AT484" s="204" t="s">
        <v>166</v>
      </c>
      <c r="AU484" s="204" t="s">
        <v>90</v>
      </c>
      <c r="AY484" s="19" t="s">
        <v>164</v>
      </c>
      <c r="BE484" s="205">
        <f>IF(N484="základní",J484,0)</f>
        <v>0</v>
      </c>
      <c r="BF484" s="205">
        <f>IF(N484="snížená",J484,0)</f>
        <v>0</v>
      </c>
      <c r="BG484" s="205">
        <f>IF(N484="zákl. přenesená",J484,0)</f>
        <v>0</v>
      </c>
      <c r="BH484" s="205">
        <f>IF(N484="sníž. přenesená",J484,0)</f>
        <v>0</v>
      </c>
      <c r="BI484" s="205">
        <f>IF(N484="nulová",J484,0)</f>
        <v>0</v>
      </c>
      <c r="BJ484" s="19" t="s">
        <v>88</v>
      </c>
      <c r="BK484" s="205">
        <f>ROUND(I484*H484,2)</f>
        <v>0</v>
      </c>
      <c r="BL484" s="19" t="s">
        <v>171</v>
      </c>
      <c r="BM484" s="204" t="s">
        <v>1859</v>
      </c>
    </row>
    <row r="485" spans="1:65" s="13" customFormat="1" ht="10.199999999999999">
      <c r="B485" s="206"/>
      <c r="C485" s="207"/>
      <c r="D485" s="208" t="s">
        <v>177</v>
      </c>
      <c r="E485" s="209" t="s">
        <v>1</v>
      </c>
      <c r="F485" s="210" t="s">
        <v>1860</v>
      </c>
      <c r="G485" s="207"/>
      <c r="H485" s="211">
        <v>43.2</v>
      </c>
      <c r="I485" s="212"/>
      <c r="J485" s="207"/>
      <c r="K485" s="207"/>
      <c r="L485" s="213"/>
      <c r="M485" s="214"/>
      <c r="N485" s="215"/>
      <c r="O485" s="215"/>
      <c r="P485" s="215"/>
      <c r="Q485" s="215"/>
      <c r="R485" s="215"/>
      <c r="S485" s="215"/>
      <c r="T485" s="216"/>
      <c r="AT485" s="217" t="s">
        <v>177</v>
      </c>
      <c r="AU485" s="217" t="s">
        <v>90</v>
      </c>
      <c r="AV485" s="13" t="s">
        <v>90</v>
      </c>
      <c r="AW485" s="13" t="s">
        <v>36</v>
      </c>
      <c r="AX485" s="13" t="s">
        <v>88</v>
      </c>
      <c r="AY485" s="217" t="s">
        <v>164</v>
      </c>
    </row>
    <row r="486" spans="1:65" s="2" customFormat="1" ht="30" customHeight="1">
      <c r="A486" s="36"/>
      <c r="B486" s="37"/>
      <c r="C486" s="193" t="s">
        <v>1149</v>
      </c>
      <c r="D486" s="193" t="s">
        <v>166</v>
      </c>
      <c r="E486" s="194" t="s">
        <v>1861</v>
      </c>
      <c r="F486" s="195" t="s">
        <v>1862</v>
      </c>
      <c r="G486" s="196" t="s">
        <v>335</v>
      </c>
      <c r="H486" s="197">
        <v>107</v>
      </c>
      <c r="I486" s="198"/>
      <c r="J486" s="199">
        <f>ROUND(I486*H486,2)</f>
        <v>0</v>
      </c>
      <c r="K486" s="195" t="s">
        <v>170</v>
      </c>
      <c r="L486" s="41"/>
      <c r="M486" s="200" t="s">
        <v>1</v>
      </c>
      <c r="N486" s="201" t="s">
        <v>45</v>
      </c>
      <c r="O486" s="73"/>
      <c r="P486" s="202">
        <f>O486*H486</f>
        <v>0</v>
      </c>
      <c r="Q486" s="202">
        <v>7.417E-2</v>
      </c>
      <c r="R486" s="202">
        <f>Q486*H486</f>
        <v>7.9361899999999999</v>
      </c>
      <c r="S486" s="202">
        <v>0</v>
      </c>
      <c r="T486" s="203">
        <f>S486*H486</f>
        <v>0</v>
      </c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R486" s="204" t="s">
        <v>171</v>
      </c>
      <c r="AT486" s="204" t="s">
        <v>166</v>
      </c>
      <c r="AU486" s="204" t="s">
        <v>90</v>
      </c>
      <c r="AY486" s="19" t="s">
        <v>164</v>
      </c>
      <c r="BE486" s="205">
        <f>IF(N486="základní",J486,0)</f>
        <v>0</v>
      </c>
      <c r="BF486" s="205">
        <f>IF(N486="snížená",J486,0)</f>
        <v>0</v>
      </c>
      <c r="BG486" s="205">
        <f>IF(N486="zákl. přenesená",J486,0)</f>
        <v>0</v>
      </c>
      <c r="BH486" s="205">
        <f>IF(N486="sníž. přenesená",J486,0)</f>
        <v>0</v>
      </c>
      <c r="BI486" s="205">
        <f>IF(N486="nulová",J486,0)</f>
        <v>0</v>
      </c>
      <c r="BJ486" s="19" t="s">
        <v>88</v>
      </c>
      <c r="BK486" s="205">
        <f>ROUND(I486*H486,2)</f>
        <v>0</v>
      </c>
      <c r="BL486" s="19" t="s">
        <v>171</v>
      </c>
      <c r="BM486" s="204" t="s">
        <v>1863</v>
      </c>
    </row>
    <row r="487" spans="1:65" s="13" customFormat="1" ht="10.199999999999999">
      <c r="B487" s="206"/>
      <c r="C487" s="207"/>
      <c r="D487" s="208" t="s">
        <v>177</v>
      </c>
      <c r="E487" s="209" t="s">
        <v>1</v>
      </c>
      <c r="F487" s="210" t="s">
        <v>1864</v>
      </c>
      <c r="G487" s="207"/>
      <c r="H487" s="211">
        <v>70</v>
      </c>
      <c r="I487" s="212"/>
      <c r="J487" s="207"/>
      <c r="K487" s="207"/>
      <c r="L487" s="213"/>
      <c r="M487" s="214"/>
      <c r="N487" s="215"/>
      <c r="O487" s="215"/>
      <c r="P487" s="215"/>
      <c r="Q487" s="215"/>
      <c r="R487" s="215"/>
      <c r="S487" s="215"/>
      <c r="T487" s="216"/>
      <c r="AT487" s="217" t="s">
        <v>177</v>
      </c>
      <c r="AU487" s="217" t="s">
        <v>90</v>
      </c>
      <c r="AV487" s="13" t="s">
        <v>90</v>
      </c>
      <c r="AW487" s="13" t="s">
        <v>36</v>
      </c>
      <c r="AX487" s="13" t="s">
        <v>80</v>
      </c>
      <c r="AY487" s="217" t="s">
        <v>164</v>
      </c>
    </row>
    <row r="488" spans="1:65" s="13" customFormat="1" ht="10.199999999999999">
      <c r="B488" s="206"/>
      <c r="C488" s="207"/>
      <c r="D488" s="208" t="s">
        <v>177</v>
      </c>
      <c r="E488" s="209" t="s">
        <v>1</v>
      </c>
      <c r="F488" s="210" t="s">
        <v>1865</v>
      </c>
      <c r="G488" s="207"/>
      <c r="H488" s="211">
        <v>37</v>
      </c>
      <c r="I488" s="212"/>
      <c r="J488" s="207"/>
      <c r="K488" s="207"/>
      <c r="L488" s="213"/>
      <c r="M488" s="214"/>
      <c r="N488" s="215"/>
      <c r="O488" s="215"/>
      <c r="P488" s="215"/>
      <c r="Q488" s="215"/>
      <c r="R488" s="215"/>
      <c r="S488" s="215"/>
      <c r="T488" s="216"/>
      <c r="AT488" s="217" t="s">
        <v>177</v>
      </c>
      <c r="AU488" s="217" t="s">
        <v>90</v>
      </c>
      <c r="AV488" s="13" t="s">
        <v>90</v>
      </c>
      <c r="AW488" s="13" t="s">
        <v>36</v>
      </c>
      <c r="AX488" s="13" t="s">
        <v>80</v>
      </c>
      <c r="AY488" s="217" t="s">
        <v>164</v>
      </c>
    </row>
    <row r="489" spans="1:65" s="14" customFormat="1" ht="10.199999999999999">
      <c r="B489" s="232"/>
      <c r="C489" s="233"/>
      <c r="D489" s="208" t="s">
        <v>177</v>
      </c>
      <c r="E489" s="234" t="s">
        <v>1</v>
      </c>
      <c r="F489" s="235" t="s">
        <v>206</v>
      </c>
      <c r="G489" s="233"/>
      <c r="H489" s="236">
        <v>107</v>
      </c>
      <c r="I489" s="237"/>
      <c r="J489" s="233"/>
      <c r="K489" s="233"/>
      <c r="L489" s="238"/>
      <c r="M489" s="239"/>
      <c r="N489" s="240"/>
      <c r="O489" s="240"/>
      <c r="P489" s="240"/>
      <c r="Q489" s="240"/>
      <c r="R489" s="240"/>
      <c r="S489" s="240"/>
      <c r="T489" s="241"/>
      <c r="AT489" s="242" t="s">
        <v>177</v>
      </c>
      <c r="AU489" s="242" t="s">
        <v>90</v>
      </c>
      <c r="AV489" s="14" t="s">
        <v>171</v>
      </c>
      <c r="AW489" s="14" t="s">
        <v>36</v>
      </c>
      <c r="AX489" s="14" t="s">
        <v>88</v>
      </c>
      <c r="AY489" s="242" t="s">
        <v>164</v>
      </c>
    </row>
    <row r="490" spans="1:65" s="2" customFormat="1" ht="30" customHeight="1">
      <c r="A490" s="36"/>
      <c r="B490" s="37"/>
      <c r="C490" s="193" t="s">
        <v>1155</v>
      </c>
      <c r="D490" s="193" t="s">
        <v>166</v>
      </c>
      <c r="E490" s="194" t="s">
        <v>1866</v>
      </c>
      <c r="F490" s="195" t="s">
        <v>1867</v>
      </c>
      <c r="G490" s="196" t="s">
        <v>335</v>
      </c>
      <c r="H490" s="197">
        <v>1.2</v>
      </c>
      <c r="I490" s="198"/>
      <c r="J490" s="199">
        <f>ROUND(I490*H490,2)</f>
        <v>0</v>
      </c>
      <c r="K490" s="195" t="s">
        <v>170</v>
      </c>
      <c r="L490" s="41"/>
      <c r="M490" s="200" t="s">
        <v>1</v>
      </c>
      <c r="N490" s="201" t="s">
        <v>45</v>
      </c>
      <c r="O490" s="73"/>
      <c r="P490" s="202">
        <f>O490*H490</f>
        <v>0</v>
      </c>
      <c r="Q490" s="202">
        <v>1.2199999999999999E-3</v>
      </c>
      <c r="R490" s="202">
        <f>Q490*H490</f>
        <v>1.4639999999999998E-3</v>
      </c>
      <c r="S490" s="202">
        <v>1E-3</v>
      </c>
      <c r="T490" s="203">
        <f>S490*H490</f>
        <v>1.1999999999999999E-3</v>
      </c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R490" s="204" t="s">
        <v>171</v>
      </c>
      <c r="AT490" s="204" t="s">
        <v>166</v>
      </c>
      <c r="AU490" s="204" t="s">
        <v>90</v>
      </c>
      <c r="AY490" s="19" t="s">
        <v>164</v>
      </c>
      <c r="BE490" s="205">
        <f>IF(N490="základní",J490,0)</f>
        <v>0</v>
      </c>
      <c r="BF490" s="205">
        <f>IF(N490="snížená",J490,0)</f>
        <v>0</v>
      </c>
      <c r="BG490" s="205">
        <f>IF(N490="zákl. přenesená",J490,0)</f>
        <v>0</v>
      </c>
      <c r="BH490" s="205">
        <f>IF(N490="sníž. přenesená",J490,0)</f>
        <v>0</v>
      </c>
      <c r="BI490" s="205">
        <f>IF(N490="nulová",J490,0)</f>
        <v>0</v>
      </c>
      <c r="BJ490" s="19" t="s">
        <v>88</v>
      </c>
      <c r="BK490" s="205">
        <f>ROUND(I490*H490,2)</f>
        <v>0</v>
      </c>
      <c r="BL490" s="19" t="s">
        <v>171</v>
      </c>
      <c r="BM490" s="204" t="s">
        <v>1868</v>
      </c>
    </row>
    <row r="491" spans="1:65" s="13" customFormat="1" ht="10.199999999999999">
      <c r="B491" s="206"/>
      <c r="C491" s="207"/>
      <c r="D491" s="208" t="s">
        <v>177</v>
      </c>
      <c r="E491" s="209" t="s">
        <v>1</v>
      </c>
      <c r="F491" s="210" t="s">
        <v>1869</v>
      </c>
      <c r="G491" s="207"/>
      <c r="H491" s="211">
        <v>1.2</v>
      </c>
      <c r="I491" s="212"/>
      <c r="J491" s="207"/>
      <c r="K491" s="207"/>
      <c r="L491" s="213"/>
      <c r="M491" s="214"/>
      <c r="N491" s="215"/>
      <c r="O491" s="215"/>
      <c r="P491" s="215"/>
      <c r="Q491" s="215"/>
      <c r="R491" s="215"/>
      <c r="S491" s="215"/>
      <c r="T491" s="216"/>
      <c r="AT491" s="217" t="s">
        <v>177</v>
      </c>
      <c r="AU491" s="217" t="s">
        <v>90</v>
      </c>
      <c r="AV491" s="13" t="s">
        <v>90</v>
      </c>
      <c r="AW491" s="13" t="s">
        <v>36</v>
      </c>
      <c r="AX491" s="13" t="s">
        <v>88</v>
      </c>
      <c r="AY491" s="217" t="s">
        <v>164</v>
      </c>
    </row>
    <row r="492" spans="1:65" s="2" customFormat="1" ht="22.2" customHeight="1">
      <c r="A492" s="36"/>
      <c r="B492" s="37"/>
      <c r="C492" s="218" t="s">
        <v>1160</v>
      </c>
      <c r="D492" s="218" t="s">
        <v>190</v>
      </c>
      <c r="E492" s="219" t="s">
        <v>1870</v>
      </c>
      <c r="F492" s="220" t="s">
        <v>1871</v>
      </c>
      <c r="G492" s="221" t="s">
        <v>186</v>
      </c>
      <c r="H492" s="222">
        <v>3.0000000000000001E-3</v>
      </c>
      <c r="I492" s="223"/>
      <c r="J492" s="224">
        <f>ROUND(I492*H492,2)</f>
        <v>0</v>
      </c>
      <c r="K492" s="220" t="s">
        <v>170</v>
      </c>
      <c r="L492" s="225"/>
      <c r="M492" s="226" t="s">
        <v>1</v>
      </c>
      <c r="N492" s="227" t="s">
        <v>45</v>
      </c>
      <c r="O492" s="73"/>
      <c r="P492" s="202">
        <f>O492*H492</f>
        <v>0</v>
      </c>
      <c r="Q492" s="202">
        <v>1</v>
      </c>
      <c r="R492" s="202">
        <f>Q492*H492</f>
        <v>3.0000000000000001E-3</v>
      </c>
      <c r="S492" s="202">
        <v>0</v>
      </c>
      <c r="T492" s="203">
        <f>S492*H492</f>
        <v>0</v>
      </c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R492" s="204" t="s">
        <v>193</v>
      </c>
      <c r="AT492" s="204" t="s">
        <v>190</v>
      </c>
      <c r="AU492" s="204" t="s">
        <v>90</v>
      </c>
      <c r="AY492" s="19" t="s">
        <v>164</v>
      </c>
      <c r="BE492" s="205">
        <f>IF(N492="základní",J492,0)</f>
        <v>0</v>
      </c>
      <c r="BF492" s="205">
        <f>IF(N492="snížená",J492,0)</f>
        <v>0</v>
      </c>
      <c r="BG492" s="205">
        <f>IF(N492="zákl. přenesená",J492,0)</f>
        <v>0</v>
      </c>
      <c r="BH492" s="205">
        <f>IF(N492="sníž. přenesená",J492,0)</f>
        <v>0</v>
      </c>
      <c r="BI492" s="205">
        <f>IF(N492="nulová",J492,0)</f>
        <v>0</v>
      </c>
      <c r="BJ492" s="19" t="s">
        <v>88</v>
      </c>
      <c r="BK492" s="205">
        <f>ROUND(I492*H492,2)</f>
        <v>0</v>
      </c>
      <c r="BL492" s="19" t="s">
        <v>171</v>
      </c>
      <c r="BM492" s="204" t="s">
        <v>1872</v>
      </c>
    </row>
    <row r="493" spans="1:65" s="2" customFormat="1" ht="19.2">
      <c r="A493" s="36"/>
      <c r="B493" s="37"/>
      <c r="C493" s="38"/>
      <c r="D493" s="208" t="s">
        <v>195</v>
      </c>
      <c r="E493" s="38"/>
      <c r="F493" s="228" t="s">
        <v>1873</v>
      </c>
      <c r="G493" s="38"/>
      <c r="H493" s="38"/>
      <c r="I493" s="229"/>
      <c r="J493" s="38"/>
      <c r="K493" s="38"/>
      <c r="L493" s="41"/>
      <c r="M493" s="230"/>
      <c r="N493" s="231"/>
      <c r="O493" s="73"/>
      <c r="P493" s="73"/>
      <c r="Q493" s="73"/>
      <c r="R493" s="73"/>
      <c r="S493" s="73"/>
      <c r="T493" s="74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T493" s="19" t="s">
        <v>195</v>
      </c>
      <c r="AU493" s="19" t="s">
        <v>90</v>
      </c>
    </row>
    <row r="494" spans="1:65" s="13" customFormat="1" ht="10.199999999999999">
      <c r="B494" s="206"/>
      <c r="C494" s="207"/>
      <c r="D494" s="208" t="s">
        <v>177</v>
      </c>
      <c r="E494" s="207"/>
      <c r="F494" s="210" t="s">
        <v>1874</v>
      </c>
      <c r="G494" s="207"/>
      <c r="H494" s="211">
        <v>3.0000000000000001E-3</v>
      </c>
      <c r="I494" s="212"/>
      <c r="J494" s="207"/>
      <c r="K494" s="207"/>
      <c r="L494" s="213"/>
      <c r="M494" s="214"/>
      <c r="N494" s="215"/>
      <c r="O494" s="215"/>
      <c r="P494" s="215"/>
      <c r="Q494" s="215"/>
      <c r="R494" s="215"/>
      <c r="S494" s="215"/>
      <c r="T494" s="216"/>
      <c r="AT494" s="217" t="s">
        <v>177</v>
      </c>
      <c r="AU494" s="217" t="s">
        <v>90</v>
      </c>
      <c r="AV494" s="13" t="s">
        <v>90</v>
      </c>
      <c r="AW494" s="13" t="s">
        <v>4</v>
      </c>
      <c r="AX494" s="13" t="s">
        <v>88</v>
      </c>
      <c r="AY494" s="217" t="s">
        <v>164</v>
      </c>
    </row>
    <row r="495" spans="1:65" s="12" customFormat="1" ht="22.8" customHeight="1">
      <c r="B495" s="177"/>
      <c r="C495" s="178"/>
      <c r="D495" s="179" t="s">
        <v>79</v>
      </c>
      <c r="E495" s="191" t="s">
        <v>498</v>
      </c>
      <c r="F495" s="191" t="s">
        <v>499</v>
      </c>
      <c r="G495" s="178"/>
      <c r="H495" s="178"/>
      <c r="I495" s="181"/>
      <c r="J495" s="192">
        <f>BK495</f>
        <v>0</v>
      </c>
      <c r="K495" s="178"/>
      <c r="L495" s="183"/>
      <c r="M495" s="184"/>
      <c r="N495" s="185"/>
      <c r="O495" s="185"/>
      <c r="P495" s="186">
        <f>SUM(P496:P502)</f>
        <v>0</v>
      </c>
      <c r="Q495" s="185"/>
      <c r="R495" s="186">
        <f>SUM(R496:R502)</f>
        <v>0</v>
      </c>
      <c r="S495" s="185"/>
      <c r="T495" s="187">
        <f>SUM(T496:T502)</f>
        <v>0</v>
      </c>
      <c r="AR495" s="188" t="s">
        <v>88</v>
      </c>
      <c r="AT495" s="189" t="s">
        <v>79</v>
      </c>
      <c r="AU495" s="189" t="s">
        <v>88</v>
      </c>
      <c r="AY495" s="188" t="s">
        <v>164</v>
      </c>
      <c r="BK495" s="190">
        <f>SUM(BK496:BK502)</f>
        <v>0</v>
      </c>
    </row>
    <row r="496" spans="1:65" s="2" customFormat="1" ht="30" customHeight="1">
      <c r="A496" s="36"/>
      <c r="B496" s="37"/>
      <c r="C496" s="193" t="s">
        <v>1162</v>
      </c>
      <c r="D496" s="193" t="s">
        <v>166</v>
      </c>
      <c r="E496" s="194" t="s">
        <v>501</v>
      </c>
      <c r="F496" s="195" t="s">
        <v>502</v>
      </c>
      <c r="G496" s="196" t="s">
        <v>186</v>
      </c>
      <c r="H496" s="197">
        <v>396.24099999999999</v>
      </c>
      <c r="I496" s="198"/>
      <c r="J496" s="199">
        <f>ROUND(I496*H496,2)</f>
        <v>0</v>
      </c>
      <c r="K496" s="195" t="s">
        <v>1</v>
      </c>
      <c r="L496" s="41"/>
      <c r="M496" s="200" t="s">
        <v>1</v>
      </c>
      <c r="N496" s="201" t="s">
        <v>45</v>
      </c>
      <c r="O496" s="73"/>
      <c r="P496" s="202">
        <f>O496*H496</f>
        <v>0</v>
      </c>
      <c r="Q496" s="202">
        <v>0</v>
      </c>
      <c r="R496" s="202">
        <f>Q496*H496</f>
        <v>0</v>
      </c>
      <c r="S496" s="202">
        <v>0</v>
      </c>
      <c r="T496" s="203">
        <f>S496*H496</f>
        <v>0</v>
      </c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R496" s="204" t="s">
        <v>171</v>
      </c>
      <c r="AT496" s="204" t="s">
        <v>166</v>
      </c>
      <c r="AU496" s="204" t="s">
        <v>90</v>
      </c>
      <c r="AY496" s="19" t="s">
        <v>164</v>
      </c>
      <c r="BE496" s="205">
        <f>IF(N496="základní",J496,0)</f>
        <v>0</v>
      </c>
      <c r="BF496" s="205">
        <f>IF(N496="snížená",J496,0)</f>
        <v>0</v>
      </c>
      <c r="BG496" s="205">
        <f>IF(N496="zákl. přenesená",J496,0)</f>
        <v>0</v>
      </c>
      <c r="BH496" s="205">
        <f>IF(N496="sníž. přenesená",J496,0)</f>
        <v>0</v>
      </c>
      <c r="BI496" s="205">
        <f>IF(N496="nulová",J496,0)</f>
        <v>0</v>
      </c>
      <c r="BJ496" s="19" t="s">
        <v>88</v>
      </c>
      <c r="BK496" s="205">
        <f>ROUND(I496*H496,2)</f>
        <v>0</v>
      </c>
      <c r="BL496" s="19" t="s">
        <v>171</v>
      </c>
      <c r="BM496" s="204" t="s">
        <v>1875</v>
      </c>
    </row>
    <row r="497" spans="1:65" s="13" customFormat="1" ht="10.199999999999999">
      <c r="B497" s="206"/>
      <c r="C497" s="207"/>
      <c r="D497" s="208" t="s">
        <v>177</v>
      </c>
      <c r="E497" s="209" t="s">
        <v>1</v>
      </c>
      <c r="F497" s="210" t="s">
        <v>1876</v>
      </c>
      <c r="G497" s="207"/>
      <c r="H497" s="211">
        <v>396.24099999999999</v>
      </c>
      <c r="I497" s="212"/>
      <c r="J497" s="207"/>
      <c r="K497" s="207"/>
      <c r="L497" s="213"/>
      <c r="M497" s="214"/>
      <c r="N497" s="215"/>
      <c r="O497" s="215"/>
      <c r="P497" s="215"/>
      <c r="Q497" s="215"/>
      <c r="R497" s="215"/>
      <c r="S497" s="215"/>
      <c r="T497" s="216"/>
      <c r="AT497" s="217" t="s">
        <v>177</v>
      </c>
      <c r="AU497" s="217" t="s">
        <v>90</v>
      </c>
      <c r="AV497" s="13" t="s">
        <v>90</v>
      </c>
      <c r="AW497" s="13" t="s">
        <v>36</v>
      </c>
      <c r="AX497" s="13" t="s">
        <v>88</v>
      </c>
      <c r="AY497" s="217" t="s">
        <v>164</v>
      </c>
    </row>
    <row r="498" spans="1:65" s="2" customFormat="1" ht="22.2" customHeight="1">
      <c r="A498" s="36"/>
      <c r="B498" s="37"/>
      <c r="C498" s="193" t="s">
        <v>1165</v>
      </c>
      <c r="D498" s="193" t="s">
        <v>166</v>
      </c>
      <c r="E498" s="194" t="s">
        <v>505</v>
      </c>
      <c r="F498" s="195" t="s">
        <v>1877</v>
      </c>
      <c r="G498" s="196" t="s">
        <v>186</v>
      </c>
      <c r="H498" s="197">
        <v>396.24099999999999</v>
      </c>
      <c r="I498" s="198"/>
      <c r="J498" s="199">
        <f>ROUND(I498*H498,2)</f>
        <v>0</v>
      </c>
      <c r="K498" s="195" t="s">
        <v>1</v>
      </c>
      <c r="L498" s="41"/>
      <c r="M498" s="200" t="s">
        <v>1</v>
      </c>
      <c r="N498" s="201" t="s">
        <v>45</v>
      </c>
      <c r="O498" s="73"/>
      <c r="P498" s="202">
        <f>O498*H498</f>
        <v>0</v>
      </c>
      <c r="Q498" s="202">
        <v>0</v>
      </c>
      <c r="R498" s="202">
        <f>Q498*H498</f>
        <v>0</v>
      </c>
      <c r="S498" s="202">
        <v>0</v>
      </c>
      <c r="T498" s="203">
        <f>S498*H498</f>
        <v>0</v>
      </c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R498" s="204" t="s">
        <v>171</v>
      </c>
      <c r="AT498" s="204" t="s">
        <v>166</v>
      </c>
      <c r="AU498" s="204" t="s">
        <v>90</v>
      </c>
      <c r="AY498" s="19" t="s">
        <v>164</v>
      </c>
      <c r="BE498" s="205">
        <f>IF(N498="základní",J498,0)</f>
        <v>0</v>
      </c>
      <c r="BF498" s="205">
        <f>IF(N498="snížená",J498,0)</f>
        <v>0</v>
      </c>
      <c r="BG498" s="205">
        <f>IF(N498="zákl. přenesená",J498,0)</f>
        <v>0</v>
      </c>
      <c r="BH498" s="205">
        <f>IF(N498="sníž. přenesená",J498,0)</f>
        <v>0</v>
      </c>
      <c r="BI498" s="205">
        <f>IF(N498="nulová",J498,0)</f>
        <v>0</v>
      </c>
      <c r="BJ498" s="19" t="s">
        <v>88</v>
      </c>
      <c r="BK498" s="205">
        <f>ROUND(I498*H498,2)</f>
        <v>0</v>
      </c>
      <c r="BL498" s="19" t="s">
        <v>171</v>
      </c>
      <c r="BM498" s="204" t="s">
        <v>1878</v>
      </c>
    </row>
    <row r="499" spans="1:65" s="2" customFormat="1" ht="22.2" customHeight="1">
      <c r="A499" s="36"/>
      <c r="B499" s="37"/>
      <c r="C499" s="193" t="s">
        <v>1167</v>
      </c>
      <c r="D499" s="193" t="s">
        <v>166</v>
      </c>
      <c r="E499" s="194" t="s">
        <v>1879</v>
      </c>
      <c r="F499" s="195" t="s">
        <v>1880</v>
      </c>
      <c r="G499" s="196" t="s">
        <v>186</v>
      </c>
      <c r="H499" s="197">
        <v>7528.5789999999997</v>
      </c>
      <c r="I499" s="198"/>
      <c r="J499" s="199">
        <f>ROUND(I499*H499,2)</f>
        <v>0</v>
      </c>
      <c r="K499" s="195" t="s">
        <v>170</v>
      </c>
      <c r="L499" s="41"/>
      <c r="M499" s="200" t="s">
        <v>1</v>
      </c>
      <c r="N499" s="201" t="s">
        <v>45</v>
      </c>
      <c r="O499" s="73"/>
      <c r="P499" s="202">
        <f>O499*H499</f>
        <v>0</v>
      </c>
      <c r="Q499" s="202">
        <v>0</v>
      </c>
      <c r="R499" s="202">
        <f>Q499*H499</f>
        <v>0</v>
      </c>
      <c r="S499" s="202">
        <v>0</v>
      </c>
      <c r="T499" s="203">
        <f>S499*H499</f>
        <v>0</v>
      </c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R499" s="204" t="s">
        <v>171</v>
      </c>
      <c r="AT499" s="204" t="s">
        <v>166</v>
      </c>
      <c r="AU499" s="204" t="s">
        <v>90</v>
      </c>
      <c r="AY499" s="19" t="s">
        <v>164</v>
      </c>
      <c r="BE499" s="205">
        <f>IF(N499="základní",J499,0)</f>
        <v>0</v>
      </c>
      <c r="BF499" s="205">
        <f>IF(N499="snížená",J499,0)</f>
        <v>0</v>
      </c>
      <c r="BG499" s="205">
        <f>IF(N499="zákl. přenesená",J499,0)</f>
        <v>0</v>
      </c>
      <c r="BH499" s="205">
        <f>IF(N499="sníž. přenesená",J499,0)</f>
        <v>0</v>
      </c>
      <c r="BI499" s="205">
        <f>IF(N499="nulová",J499,0)</f>
        <v>0</v>
      </c>
      <c r="BJ499" s="19" t="s">
        <v>88</v>
      </c>
      <c r="BK499" s="205">
        <f>ROUND(I499*H499,2)</f>
        <v>0</v>
      </c>
      <c r="BL499" s="19" t="s">
        <v>171</v>
      </c>
      <c r="BM499" s="204" t="s">
        <v>1881</v>
      </c>
    </row>
    <row r="500" spans="1:65" s="13" customFormat="1" ht="10.199999999999999">
      <c r="B500" s="206"/>
      <c r="C500" s="207"/>
      <c r="D500" s="208" t="s">
        <v>177</v>
      </c>
      <c r="E500" s="209" t="s">
        <v>1</v>
      </c>
      <c r="F500" s="210" t="s">
        <v>1882</v>
      </c>
      <c r="G500" s="207"/>
      <c r="H500" s="211">
        <v>7528.5789999999997</v>
      </c>
      <c r="I500" s="212"/>
      <c r="J500" s="207"/>
      <c r="K500" s="207"/>
      <c r="L500" s="213"/>
      <c r="M500" s="214"/>
      <c r="N500" s="215"/>
      <c r="O500" s="215"/>
      <c r="P500" s="215"/>
      <c r="Q500" s="215"/>
      <c r="R500" s="215"/>
      <c r="S500" s="215"/>
      <c r="T500" s="216"/>
      <c r="AT500" s="217" t="s">
        <v>177</v>
      </c>
      <c r="AU500" s="217" t="s">
        <v>90</v>
      </c>
      <c r="AV500" s="13" t="s">
        <v>90</v>
      </c>
      <c r="AW500" s="13" t="s">
        <v>36</v>
      </c>
      <c r="AX500" s="13" t="s">
        <v>88</v>
      </c>
      <c r="AY500" s="217" t="s">
        <v>164</v>
      </c>
    </row>
    <row r="501" spans="1:65" s="2" customFormat="1" ht="22.2" customHeight="1">
      <c r="A501" s="36"/>
      <c r="B501" s="37"/>
      <c r="C501" s="193" t="s">
        <v>1170</v>
      </c>
      <c r="D501" s="193" t="s">
        <v>166</v>
      </c>
      <c r="E501" s="194" t="s">
        <v>1883</v>
      </c>
      <c r="F501" s="195" t="s">
        <v>1884</v>
      </c>
      <c r="G501" s="196" t="s">
        <v>186</v>
      </c>
      <c r="H501" s="197">
        <v>396.24099999999999</v>
      </c>
      <c r="I501" s="198"/>
      <c r="J501" s="199">
        <f>ROUND(I501*H501,2)</f>
        <v>0</v>
      </c>
      <c r="K501" s="195" t="s">
        <v>170</v>
      </c>
      <c r="L501" s="41"/>
      <c r="M501" s="200" t="s">
        <v>1</v>
      </c>
      <c r="N501" s="201" t="s">
        <v>45</v>
      </c>
      <c r="O501" s="73"/>
      <c r="P501" s="202">
        <f>O501*H501</f>
        <v>0</v>
      </c>
      <c r="Q501" s="202">
        <v>0</v>
      </c>
      <c r="R501" s="202">
        <f>Q501*H501</f>
        <v>0</v>
      </c>
      <c r="S501" s="202">
        <v>0</v>
      </c>
      <c r="T501" s="203">
        <f>S501*H501</f>
        <v>0</v>
      </c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R501" s="204" t="s">
        <v>171</v>
      </c>
      <c r="AT501" s="204" t="s">
        <v>166</v>
      </c>
      <c r="AU501" s="204" t="s">
        <v>90</v>
      </c>
      <c r="AY501" s="19" t="s">
        <v>164</v>
      </c>
      <c r="BE501" s="205">
        <f>IF(N501="základní",J501,0)</f>
        <v>0</v>
      </c>
      <c r="BF501" s="205">
        <f>IF(N501="snížená",J501,0)</f>
        <v>0</v>
      </c>
      <c r="BG501" s="205">
        <f>IF(N501="zákl. přenesená",J501,0)</f>
        <v>0</v>
      </c>
      <c r="BH501" s="205">
        <f>IF(N501="sníž. přenesená",J501,0)</f>
        <v>0</v>
      </c>
      <c r="BI501" s="205">
        <f>IF(N501="nulová",J501,0)</f>
        <v>0</v>
      </c>
      <c r="BJ501" s="19" t="s">
        <v>88</v>
      </c>
      <c r="BK501" s="205">
        <f>ROUND(I501*H501,2)</f>
        <v>0</v>
      </c>
      <c r="BL501" s="19" t="s">
        <v>171</v>
      </c>
      <c r="BM501" s="204" t="s">
        <v>1885</v>
      </c>
    </row>
    <row r="502" spans="1:65" s="2" customFormat="1" ht="30" customHeight="1">
      <c r="A502" s="36"/>
      <c r="B502" s="37"/>
      <c r="C502" s="193" t="s">
        <v>1172</v>
      </c>
      <c r="D502" s="193" t="s">
        <v>166</v>
      </c>
      <c r="E502" s="194" t="s">
        <v>514</v>
      </c>
      <c r="F502" s="195" t="s">
        <v>515</v>
      </c>
      <c r="G502" s="196" t="s">
        <v>186</v>
      </c>
      <c r="H502" s="197">
        <v>396.24099999999999</v>
      </c>
      <c r="I502" s="198"/>
      <c r="J502" s="199">
        <f>ROUND(I502*H502,2)</f>
        <v>0</v>
      </c>
      <c r="K502" s="195" t="s">
        <v>170</v>
      </c>
      <c r="L502" s="41"/>
      <c r="M502" s="200" t="s">
        <v>1</v>
      </c>
      <c r="N502" s="201" t="s">
        <v>45</v>
      </c>
      <c r="O502" s="73"/>
      <c r="P502" s="202">
        <f>O502*H502</f>
        <v>0</v>
      </c>
      <c r="Q502" s="202">
        <v>0</v>
      </c>
      <c r="R502" s="202">
        <f>Q502*H502</f>
        <v>0</v>
      </c>
      <c r="S502" s="202">
        <v>0</v>
      </c>
      <c r="T502" s="203">
        <f>S502*H502</f>
        <v>0</v>
      </c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R502" s="204" t="s">
        <v>171</v>
      </c>
      <c r="AT502" s="204" t="s">
        <v>166</v>
      </c>
      <c r="AU502" s="204" t="s">
        <v>90</v>
      </c>
      <c r="AY502" s="19" t="s">
        <v>164</v>
      </c>
      <c r="BE502" s="205">
        <f>IF(N502="základní",J502,0)</f>
        <v>0</v>
      </c>
      <c r="BF502" s="205">
        <f>IF(N502="snížená",J502,0)</f>
        <v>0</v>
      </c>
      <c r="BG502" s="205">
        <f>IF(N502="zákl. přenesená",J502,0)</f>
        <v>0</v>
      </c>
      <c r="BH502" s="205">
        <f>IF(N502="sníž. přenesená",J502,0)</f>
        <v>0</v>
      </c>
      <c r="BI502" s="205">
        <f>IF(N502="nulová",J502,0)</f>
        <v>0</v>
      </c>
      <c r="BJ502" s="19" t="s">
        <v>88</v>
      </c>
      <c r="BK502" s="205">
        <f>ROUND(I502*H502,2)</f>
        <v>0</v>
      </c>
      <c r="BL502" s="19" t="s">
        <v>171</v>
      </c>
      <c r="BM502" s="204" t="s">
        <v>1886</v>
      </c>
    </row>
    <row r="503" spans="1:65" s="12" customFormat="1" ht="22.8" customHeight="1">
      <c r="B503" s="177"/>
      <c r="C503" s="178"/>
      <c r="D503" s="179" t="s">
        <v>79</v>
      </c>
      <c r="E503" s="191" t="s">
        <v>527</v>
      </c>
      <c r="F503" s="191" t="s">
        <v>528</v>
      </c>
      <c r="G503" s="178"/>
      <c r="H503" s="178"/>
      <c r="I503" s="181"/>
      <c r="J503" s="192">
        <f>BK503</f>
        <v>0</v>
      </c>
      <c r="K503" s="178"/>
      <c r="L503" s="183"/>
      <c r="M503" s="184"/>
      <c r="N503" s="185"/>
      <c r="O503" s="185"/>
      <c r="P503" s="186">
        <f>P504</f>
        <v>0</v>
      </c>
      <c r="Q503" s="185"/>
      <c r="R503" s="186">
        <f>R504</f>
        <v>0</v>
      </c>
      <c r="S503" s="185"/>
      <c r="T503" s="187">
        <f>T504</f>
        <v>0</v>
      </c>
      <c r="AR503" s="188" t="s">
        <v>88</v>
      </c>
      <c r="AT503" s="189" t="s">
        <v>79</v>
      </c>
      <c r="AU503" s="189" t="s">
        <v>88</v>
      </c>
      <c r="AY503" s="188" t="s">
        <v>164</v>
      </c>
      <c r="BK503" s="190">
        <f>BK504</f>
        <v>0</v>
      </c>
    </row>
    <row r="504" spans="1:65" s="2" customFormat="1" ht="19.8" customHeight="1">
      <c r="A504" s="36"/>
      <c r="B504" s="37"/>
      <c r="C504" s="193" t="s">
        <v>1175</v>
      </c>
      <c r="D504" s="193" t="s">
        <v>166</v>
      </c>
      <c r="E504" s="194" t="s">
        <v>1887</v>
      </c>
      <c r="F504" s="195" t="s">
        <v>1888</v>
      </c>
      <c r="G504" s="196" t="s">
        <v>186</v>
      </c>
      <c r="H504" s="197">
        <v>5414.8360000000002</v>
      </c>
      <c r="I504" s="198"/>
      <c r="J504" s="199">
        <f>ROUND(I504*H504,2)</f>
        <v>0</v>
      </c>
      <c r="K504" s="195" t="s">
        <v>170</v>
      </c>
      <c r="L504" s="41"/>
      <c r="M504" s="281" t="s">
        <v>1</v>
      </c>
      <c r="N504" s="282" t="s">
        <v>45</v>
      </c>
      <c r="O504" s="283"/>
      <c r="P504" s="284">
        <f>O504*H504</f>
        <v>0</v>
      </c>
      <c r="Q504" s="284">
        <v>0</v>
      </c>
      <c r="R504" s="284">
        <f>Q504*H504</f>
        <v>0</v>
      </c>
      <c r="S504" s="284">
        <v>0</v>
      </c>
      <c r="T504" s="285">
        <f>S504*H504</f>
        <v>0</v>
      </c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R504" s="204" t="s">
        <v>171</v>
      </c>
      <c r="AT504" s="204" t="s">
        <v>166</v>
      </c>
      <c r="AU504" s="204" t="s">
        <v>90</v>
      </c>
      <c r="AY504" s="19" t="s">
        <v>164</v>
      </c>
      <c r="BE504" s="205">
        <f>IF(N504="základní",J504,0)</f>
        <v>0</v>
      </c>
      <c r="BF504" s="205">
        <f>IF(N504="snížená",J504,0)</f>
        <v>0</v>
      </c>
      <c r="BG504" s="205">
        <f>IF(N504="zákl. přenesená",J504,0)</f>
        <v>0</v>
      </c>
      <c r="BH504" s="205">
        <f>IF(N504="sníž. přenesená",J504,0)</f>
        <v>0</v>
      </c>
      <c r="BI504" s="205">
        <f>IF(N504="nulová",J504,0)</f>
        <v>0</v>
      </c>
      <c r="BJ504" s="19" t="s">
        <v>88</v>
      </c>
      <c r="BK504" s="205">
        <f>ROUND(I504*H504,2)</f>
        <v>0</v>
      </c>
      <c r="BL504" s="19" t="s">
        <v>171</v>
      </c>
      <c r="BM504" s="204" t="s">
        <v>1889</v>
      </c>
    </row>
    <row r="505" spans="1:65" s="2" customFormat="1" ht="6.9" customHeight="1">
      <c r="A505" s="36"/>
      <c r="B505" s="56"/>
      <c r="C505" s="57"/>
      <c r="D505" s="57"/>
      <c r="E505" s="57"/>
      <c r="F505" s="57"/>
      <c r="G505" s="57"/>
      <c r="H505" s="57"/>
      <c r="I505" s="57"/>
      <c r="J505" s="57"/>
      <c r="K505" s="57"/>
      <c r="L505" s="41"/>
      <c r="M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</row>
  </sheetData>
  <sheetProtection algorithmName="SHA-512" hashValue="im8lP5OHJXbDoCX9nwqxrPpJ/0RyC/DWs/twQZ9yN+vFtPEX9SVnBoTMmpmD+ovZgbegxotPHsD9ieiqUeFZMg==" saltValue="dXQGn/yGpBwPVbZEpVJptj2rpJ/2F+oMCMpVtSeg0TA3j8aNDSvkZ+eJJ2Q1eUmYwN2AgWGy/2GLz1bpcmQ7Kg==" spinCount="100000" sheet="1" objects="1" scenarios="1" formatColumns="0" formatRows="0" autoFilter="0"/>
  <autoFilter ref="C125:K504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1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0"/>
  <sheetViews>
    <sheetView showGridLines="0" view="pageBreakPreview" zoomScale="80" zoomScaleNormal="100" zoomScaleSheetLayoutView="80" workbookViewId="0"/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54.42578125" style="1" customWidth="1"/>
    <col min="7" max="7" width="8" style="1" customWidth="1"/>
    <col min="8" max="8" width="15" style="1" customWidth="1"/>
    <col min="9" max="9" width="16.85546875" style="1" customWidth="1"/>
    <col min="10" max="11" width="23.85546875" style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AT2" s="19" t="s">
        <v>99</v>
      </c>
    </row>
    <row r="3" spans="1:46" s="1" customFormat="1" ht="6.9" customHeight="1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2"/>
      <c r="AT3" s="19" t="s">
        <v>90</v>
      </c>
    </row>
    <row r="4" spans="1:46" s="1" customFormat="1" ht="24.9" customHeight="1">
      <c r="B4" s="22"/>
      <c r="D4" s="119" t="s">
        <v>131</v>
      </c>
      <c r="L4" s="22"/>
      <c r="M4" s="120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21" t="s">
        <v>16</v>
      </c>
      <c r="L6" s="22"/>
    </row>
    <row r="7" spans="1:46" s="1" customFormat="1" ht="27" customHeight="1">
      <c r="B7" s="22"/>
      <c r="E7" s="331" t="str">
        <f>'Rekapitulace stavby'!K6</f>
        <v>Rekonstrukce stávajících garáží v suterénních, přízemních a dvorních prostorech objektů Vinohradská</v>
      </c>
      <c r="F7" s="332"/>
      <c r="G7" s="332"/>
      <c r="H7" s="332"/>
      <c r="L7" s="22"/>
    </row>
    <row r="8" spans="1:46" s="2" customFormat="1" ht="12" customHeight="1">
      <c r="A8" s="36"/>
      <c r="B8" s="41"/>
      <c r="C8" s="36"/>
      <c r="D8" s="121" t="s">
        <v>132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31.2" customHeight="1">
      <c r="A9" s="36"/>
      <c r="B9" s="41"/>
      <c r="C9" s="36"/>
      <c r="D9" s="36"/>
      <c r="E9" s="333" t="s">
        <v>1890</v>
      </c>
      <c r="F9" s="334"/>
      <c r="G9" s="334"/>
      <c r="H9" s="334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0.199999999999999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21" t="s">
        <v>18</v>
      </c>
      <c r="E11" s="36"/>
      <c r="F11" s="112" t="s">
        <v>1</v>
      </c>
      <c r="G11" s="36"/>
      <c r="H11" s="36"/>
      <c r="I11" s="121" t="s">
        <v>19</v>
      </c>
      <c r="J11" s="112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21" t="s">
        <v>20</v>
      </c>
      <c r="E12" s="36"/>
      <c r="F12" s="112" t="s">
        <v>21</v>
      </c>
      <c r="G12" s="36"/>
      <c r="H12" s="36"/>
      <c r="I12" s="121" t="s">
        <v>22</v>
      </c>
      <c r="J12" s="122" t="str">
        <f>'Rekapitulace stavby'!AN8</f>
        <v>15. 4. 2022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21" t="s">
        <v>24</v>
      </c>
      <c r="E14" s="36"/>
      <c r="F14" s="36"/>
      <c r="G14" s="36"/>
      <c r="H14" s="36"/>
      <c r="I14" s="121" t="s">
        <v>25</v>
      </c>
      <c r="J14" s="112" t="s">
        <v>26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2" t="s">
        <v>27</v>
      </c>
      <c r="F15" s="36"/>
      <c r="G15" s="36"/>
      <c r="H15" s="36"/>
      <c r="I15" s="121" t="s">
        <v>28</v>
      </c>
      <c r="J15" s="112" t="s">
        <v>29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21" t="s">
        <v>30</v>
      </c>
      <c r="E17" s="36"/>
      <c r="F17" s="36"/>
      <c r="G17" s="36"/>
      <c r="H17" s="36"/>
      <c r="I17" s="121" t="s">
        <v>25</v>
      </c>
      <c r="J17" s="32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35" t="str">
        <f>'Rekapitulace stavby'!E14</f>
        <v>Vyplň údaj</v>
      </c>
      <c r="F18" s="336"/>
      <c r="G18" s="336"/>
      <c r="H18" s="336"/>
      <c r="I18" s="121" t="s">
        <v>28</v>
      </c>
      <c r="J18" s="32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21" t="s">
        <v>32</v>
      </c>
      <c r="E20" s="36"/>
      <c r="F20" s="36"/>
      <c r="G20" s="36"/>
      <c r="H20" s="36"/>
      <c r="I20" s="121" t="s">
        <v>25</v>
      </c>
      <c r="J20" s="112" t="s">
        <v>33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2" t="s">
        <v>34</v>
      </c>
      <c r="F21" s="36"/>
      <c r="G21" s="36"/>
      <c r="H21" s="36"/>
      <c r="I21" s="121" t="s">
        <v>28</v>
      </c>
      <c r="J21" s="112" t="s">
        <v>35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21" t="s">
        <v>37</v>
      </c>
      <c r="E23" s="36"/>
      <c r="F23" s="36"/>
      <c r="G23" s="36"/>
      <c r="H23" s="36"/>
      <c r="I23" s="121" t="s">
        <v>25</v>
      </c>
      <c r="J23" s="112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2" t="str">
        <f>IF('Rekapitulace stavby'!E20="","",'Rekapitulace stavby'!E20)</f>
        <v xml:space="preserve"> </v>
      </c>
      <c r="F24" s="36"/>
      <c r="G24" s="36"/>
      <c r="H24" s="36"/>
      <c r="I24" s="121" t="s">
        <v>28</v>
      </c>
      <c r="J24" s="112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21" t="s">
        <v>39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2" customHeight="1">
      <c r="A27" s="123"/>
      <c r="B27" s="124"/>
      <c r="C27" s="123"/>
      <c r="D27" s="123"/>
      <c r="E27" s="337" t="s">
        <v>1891</v>
      </c>
      <c r="F27" s="337"/>
      <c r="G27" s="337"/>
      <c r="H27" s="337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pans="1:31" s="2" customFormat="1" ht="6.9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>
      <c r="A29" s="36"/>
      <c r="B29" s="41"/>
      <c r="C29" s="36"/>
      <c r="D29" s="126"/>
      <c r="E29" s="126"/>
      <c r="F29" s="126"/>
      <c r="G29" s="126"/>
      <c r="H29" s="126"/>
      <c r="I29" s="126"/>
      <c r="J29" s="126"/>
      <c r="K29" s="126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7" t="s">
        <v>40</v>
      </c>
      <c r="E30" s="36"/>
      <c r="F30" s="36"/>
      <c r="G30" s="36"/>
      <c r="H30" s="36"/>
      <c r="I30" s="36"/>
      <c r="J30" s="128">
        <f>ROUND(J120,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26"/>
      <c r="E31" s="126"/>
      <c r="F31" s="126"/>
      <c r="G31" s="126"/>
      <c r="H31" s="126"/>
      <c r="I31" s="126"/>
      <c r="J31" s="126"/>
      <c r="K31" s="12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>
      <c r="A32" s="36"/>
      <c r="B32" s="41"/>
      <c r="C32" s="36"/>
      <c r="D32" s="36"/>
      <c r="E32" s="36"/>
      <c r="F32" s="129" t="s">
        <v>42</v>
      </c>
      <c r="G32" s="36"/>
      <c r="H32" s="36"/>
      <c r="I32" s="129" t="s">
        <v>41</v>
      </c>
      <c r="J32" s="129" t="s">
        <v>43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>
      <c r="A33" s="36"/>
      <c r="B33" s="41"/>
      <c r="C33" s="36"/>
      <c r="D33" s="130" t="s">
        <v>44</v>
      </c>
      <c r="E33" s="121" t="s">
        <v>45</v>
      </c>
      <c r="F33" s="131">
        <f>ROUND((SUM(BE120:BE169)),  2)</f>
        <v>0</v>
      </c>
      <c r="G33" s="36"/>
      <c r="H33" s="36"/>
      <c r="I33" s="132">
        <v>0.21</v>
      </c>
      <c r="J33" s="131">
        <f>ROUND(((SUM(BE120:BE169))*I33),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121" t="s">
        <v>46</v>
      </c>
      <c r="F34" s="131">
        <f>ROUND((SUM(BF120:BF169)),  2)</f>
        <v>0</v>
      </c>
      <c r="G34" s="36"/>
      <c r="H34" s="36"/>
      <c r="I34" s="132">
        <v>0.15</v>
      </c>
      <c r="J34" s="131">
        <f>ROUND(((SUM(BF120:BF169))*I34),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>
      <c r="A35" s="36"/>
      <c r="B35" s="41"/>
      <c r="C35" s="36"/>
      <c r="D35" s="36"/>
      <c r="E35" s="121" t="s">
        <v>47</v>
      </c>
      <c r="F35" s="131">
        <f>ROUND((SUM(BG120:BG169)),  2)</f>
        <v>0</v>
      </c>
      <c r="G35" s="36"/>
      <c r="H35" s="36"/>
      <c r="I35" s="132">
        <v>0.21</v>
      </c>
      <c r="J35" s="131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>
      <c r="A36" s="36"/>
      <c r="B36" s="41"/>
      <c r="C36" s="36"/>
      <c r="D36" s="36"/>
      <c r="E36" s="121" t="s">
        <v>48</v>
      </c>
      <c r="F36" s="131">
        <f>ROUND((SUM(BH120:BH169)),  2)</f>
        <v>0</v>
      </c>
      <c r="G36" s="36"/>
      <c r="H36" s="36"/>
      <c r="I36" s="132">
        <v>0.15</v>
      </c>
      <c r="J36" s="131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21" t="s">
        <v>49</v>
      </c>
      <c r="F37" s="131">
        <f>ROUND((SUM(BI120:BI169)),  2)</f>
        <v>0</v>
      </c>
      <c r="G37" s="36"/>
      <c r="H37" s="36"/>
      <c r="I37" s="132">
        <v>0</v>
      </c>
      <c r="J37" s="131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33"/>
      <c r="D39" s="134" t="s">
        <v>50</v>
      </c>
      <c r="E39" s="135"/>
      <c r="F39" s="135"/>
      <c r="G39" s="136" t="s">
        <v>51</v>
      </c>
      <c r="H39" s="137" t="s">
        <v>52</v>
      </c>
      <c r="I39" s="135"/>
      <c r="J39" s="138">
        <f>SUM(J30:J37)</f>
        <v>0</v>
      </c>
      <c r="K39" s="139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1" customFormat="1" ht="14.4" customHeight="1">
      <c r="B41" s="22"/>
      <c r="L41" s="22"/>
    </row>
    <row r="42" spans="1:31" s="1" customFormat="1" ht="14.4" customHeight="1">
      <c r="B42" s="22"/>
      <c r="L42" s="22"/>
    </row>
    <row r="43" spans="1:31" s="1" customFormat="1" ht="14.4" customHeight="1">
      <c r="B43" s="22"/>
      <c r="L43" s="22"/>
    </row>
    <row r="44" spans="1:31" s="1" customFormat="1" ht="14.4" customHeight="1">
      <c r="B44" s="22"/>
      <c r="L44" s="22"/>
    </row>
    <row r="45" spans="1:31" s="1" customFormat="1" ht="14.4" customHeight="1">
      <c r="B45" s="22"/>
      <c r="L45" s="22"/>
    </row>
    <row r="46" spans="1:31" s="1" customFormat="1" ht="14.4" customHeight="1">
      <c r="B46" s="22"/>
      <c r="L46" s="22"/>
    </row>
    <row r="47" spans="1:31" s="1" customFormat="1" ht="14.4" customHeight="1">
      <c r="B47" s="22"/>
      <c r="L47" s="22"/>
    </row>
    <row r="48" spans="1:31" s="1" customFormat="1" ht="14.4" customHeight="1">
      <c r="B48" s="22"/>
      <c r="L48" s="22"/>
    </row>
    <row r="49" spans="1:31" s="1" customFormat="1" ht="14.4" customHeight="1">
      <c r="B49" s="22"/>
      <c r="L49" s="22"/>
    </row>
    <row r="50" spans="1:31" s="2" customFormat="1" ht="14.4" customHeight="1">
      <c r="B50" s="53"/>
      <c r="D50" s="140" t="s">
        <v>53</v>
      </c>
      <c r="E50" s="141"/>
      <c r="F50" s="141"/>
      <c r="G50" s="140" t="s">
        <v>54</v>
      </c>
      <c r="H50" s="141"/>
      <c r="I50" s="141"/>
      <c r="J50" s="141"/>
      <c r="K50" s="141"/>
      <c r="L50" s="53"/>
    </row>
    <row r="51" spans="1:31" ht="10.199999999999999">
      <c r="B51" s="22"/>
      <c r="L51" s="22"/>
    </row>
    <row r="52" spans="1:31" ht="10.199999999999999">
      <c r="B52" s="22"/>
      <c r="L52" s="22"/>
    </row>
    <row r="53" spans="1:31" ht="10.199999999999999">
      <c r="B53" s="22"/>
      <c r="L53" s="22"/>
    </row>
    <row r="54" spans="1:31" ht="10.199999999999999">
      <c r="B54" s="22"/>
      <c r="L54" s="22"/>
    </row>
    <row r="55" spans="1:31" ht="10.199999999999999">
      <c r="B55" s="22"/>
      <c r="L55" s="22"/>
    </row>
    <row r="56" spans="1:31" ht="10.199999999999999">
      <c r="B56" s="22"/>
      <c r="L56" s="22"/>
    </row>
    <row r="57" spans="1:31" ht="10.199999999999999">
      <c r="B57" s="22"/>
      <c r="L57" s="22"/>
    </row>
    <row r="58" spans="1:31" ht="10.199999999999999">
      <c r="B58" s="22"/>
      <c r="L58" s="22"/>
    </row>
    <row r="59" spans="1:31" ht="10.199999999999999">
      <c r="B59" s="22"/>
      <c r="L59" s="22"/>
    </row>
    <row r="60" spans="1:31" ht="10.199999999999999">
      <c r="B60" s="22"/>
      <c r="L60" s="22"/>
    </row>
    <row r="61" spans="1:31" s="2" customFormat="1" ht="13.2">
      <c r="A61" s="36"/>
      <c r="B61" s="41"/>
      <c r="C61" s="36"/>
      <c r="D61" s="142" t="s">
        <v>55</v>
      </c>
      <c r="E61" s="143"/>
      <c r="F61" s="144" t="s">
        <v>56</v>
      </c>
      <c r="G61" s="142" t="s">
        <v>55</v>
      </c>
      <c r="H61" s="143"/>
      <c r="I61" s="143"/>
      <c r="J61" s="145" t="s">
        <v>56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0.199999999999999">
      <c r="B62" s="22"/>
      <c r="L62" s="22"/>
    </row>
    <row r="63" spans="1:31" ht="10.199999999999999">
      <c r="B63" s="22"/>
      <c r="L63" s="22"/>
    </row>
    <row r="64" spans="1:31" ht="10.199999999999999">
      <c r="B64" s="22"/>
      <c r="L64" s="22"/>
    </row>
    <row r="65" spans="1:31" s="2" customFormat="1" ht="13.2">
      <c r="A65" s="36"/>
      <c r="B65" s="41"/>
      <c r="C65" s="36"/>
      <c r="D65" s="140" t="s">
        <v>57</v>
      </c>
      <c r="E65" s="146"/>
      <c r="F65" s="146"/>
      <c r="G65" s="140" t="s">
        <v>58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0.199999999999999">
      <c r="B66" s="22"/>
      <c r="L66" s="22"/>
    </row>
    <row r="67" spans="1:31" ht="10.199999999999999">
      <c r="B67" s="22"/>
      <c r="L67" s="22"/>
    </row>
    <row r="68" spans="1:31" ht="10.199999999999999">
      <c r="B68" s="22"/>
      <c r="L68" s="22"/>
    </row>
    <row r="69" spans="1:31" ht="10.199999999999999">
      <c r="B69" s="22"/>
      <c r="L69" s="22"/>
    </row>
    <row r="70" spans="1:31" ht="10.199999999999999">
      <c r="B70" s="22"/>
      <c r="L70" s="22"/>
    </row>
    <row r="71" spans="1:31" ht="10.199999999999999">
      <c r="B71" s="22"/>
      <c r="L71" s="22"/>
    </row>
    <row r="72" spans="1:31" ht="10.199999999999999">
      <c r="B72" s="22"/>
      <c r="L72" s="22"/>
    </row>
    <row r="73" spans="1:31" ht="10.199999999999999">
      <c r="B73" s="22"/>
      <c r="L73" s="22"/>
    </row>
    <row r="74" spans="1:31" ht="10.199999999999999">
      <c r="B74" s="22"/>
      <c r="L74" s="22"/>
    </row>
    <row r="75" spans="1:31" ht="10.199999999999999">
      <c r="B75" s="22"/>
      <c r="L75" s="22"/>
    </row>
    <row r="76" spans="1:31" s="2" customFormat="1" ht="13.2">
      <c r="A76" s="36"/>
      <c r="B76" s="41"/>
      <c r="C76" s="36"/>
      <c r="D76" s="142" t="s">
        <v>55</v>
      </c>
      <c r="E76" s="143"/>
      <c r="F76" s="144" t="s">
        <v>56</v>
      </c>
      <c r="G76" s="142" t="s">
        <v>55</v>
      </c>
      <c r="H76" s="143"/>
      <c r="I76" s="143"/>
      <c r="J76" s="145" t="s">
        <v>56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" customHeight="1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47" s="2" customFormat="1" ht="6.9" customHeight="1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47" s="2" customFormat="1" ht="24.9" customHeight="1">
      <c r="A82" s="36"/>
      <c r="B82" s="37"/>
      <c r="C82" s="25" t="s">
        <v>135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47" s="2" customFormat="1" ht="6.9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47" s="2" customFormat="1" ht="12" customHeight="1">
      <c r="A84" s="36"/>
      <c r="B84" s="37"/>
      <c r="C84" s="31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47" s="2" customFormat="1" ht="27" customHeight="1">
      <c r="A85" s="36"/>
      <c r="B85" s="37"/>
      <c r="C85" s="38"/>
      <c r="D85" s="38"/>
      <c r="E85" s="338" t="str">
        <f>E7</f>
        <v>Rekonstrukce stávajících garáží v suterénních, přízemních a dvorních prostorech objektů Vinohradská</v>
      </c>
      <c r="F85" s="339"/>
      <c r="G85" s="339"/>
      <c r="H85" s="339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47" s="2" customFormat="1" ht="12" customHeight="1">
      <c r="A86" s="36"/>
      <c r="B86" s="37"/>
      <c r="C86" s="31" t="s">
        <v>132</v>
      </c>
      <c r="D86" s="38"/>
      <c r="E86" s="38"/>
      <c r="F86" s="38"/>
      <c r="G86" s="38"/>
      <c r="H86" s="38"/>
      <c r="I86" s="38"/>
      <c r="J86" s="38"/>
      <c r="K86" s="38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47" s="2" customFormat="1" ht="31.2" customHeight="1">
      <c r="A87" s="36"/>
      <c r="B87" s="37"/>
      <c r="C87" s="38"/>
      <c r="D87" s="38"/>
      <c r="E87" s="291" t="str">
        <f>E9</f>
        <v>D.1.2.02 - Stavebně konstrukční řešení - sanace stávající konstrukce</v>
      </c>
      <c r="F87" s="340"/>
      <c r="G87" s="340"/>
      <c r="H87" s="340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47" s="2" customFormat="1" ht="6.9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47" s="2" customFormat="1" ht="12" customHeight="1">
      <c r="A89" s="36"/>
      <c r="B89" s="37"/>
      <c r="C89" s="31" t="s">
        <v>20</v>
      </c>
      <c r="D89" s="38"/>
      <c r="E89" s="38"/>
      <c r="F89" s="29" t="str">
        <f>F12</f>
        <v>Vinohradská 114/1756, 116/1755, Praha3</v>
      </c>
      <c r="G89" s="38"/>
      <c r="H89" s="38"/>
      <c r="I89" s="31" t="s">
        <v>22</v>
      </c>
      <c r="J89" s="68" t="str">
        <f>IF(J12="","",J12)</f>
        <v>15. 4. 2022</v>
      </c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47" s="2" customFormat="1" ht="6.9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47" s="2" customFormat="1" ht="40.799999999999997" customHeight="1">
      <c r="A91" s="36"/>
      <c r="B91" s="37"/>
      <c r="C91" s="31" t="s">
        <v>24</v>
      </c>
      <c r="D91" s="38"/>
      <c r="E91" s="38"/>
      <c r="F91" s="29" t="str">
        <f>E15</f>
        <v>Městská část Praha 3, Havlíčkovo nám.9/700, Praha3</v>
      </c>
      <c r="G91" s="38"/>
      <c r="H91" s="38"/>
      <c r="I91" s="31" t="s">
        <v>32</v>
      </c>
      <c r="J91" s="34" t="str">
        <f>E21</f>
        <v>Contractis, s.r.o., Moulíkova 3286/1b, Praha 5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47" s="2" customFormat="1" ht="15.6" customHeight="1">
      <c r="A92" s="36"/>
      <c r="B92" s="37"/>
      <c r="C92" s="31" t="s">
        <v>30</v>
      </c>
      <c r="D92" s="38"/>
      <c r="E92" s="38"/>
      <c r="F92" s="29" t="str">
        <f>IF(E18="","",E18)</f>
        <v>Vyplň údaj</v>
      </c>
      <c r="G92" s="38"/>
      <c r="H92" s="38"/>
      <c r="I92" s="31" t="s">
        <v>37</v>
      </c>
      <c r="J92" s="34" t="str">
        <f>E24</f>
        <v xml:space="preserve"> </v>
      </c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47" s="2" customFormat="1" ht="10.35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47" s="2" customFormat="1" ht="29.25" customHeight="1">
      <c r="A94" s="36"/>
      <c r="B94" s="37"/>
      <c r="C94" s="151" t="s">
        <v>136</v>
      </c>
      <c r="D94" s="152"/>
      <c r="E94" s="152"/>
      <c r="F94" s="152"/>
      <c r="G94" s="152"/>
      <c r="H94" s="152"/>
      <c r="I94" s="152"/>
      <c r="J94" s="153" t="s">
        <v>137</v>
      </c>
      <c r="K94" s="152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47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47" s="2" customFormat="1" ht="22.8" customHeight="1">
      <c r="A96" s="36"/>
      <c r="B96" s="37"/>
      <c r="C96" s="154" t="s">
        <v>138</v>
      </c>
      <c r="D96" s="38"/>
      <c r="E96" s="38"/>
      <c r="F96" s="38"/>
      <c r="G96" s="38"/>
      <c r="H96" s="38"/>
      <c r="I96" s="38"/>
      <c r="J96" s="86">
        <f>J120</f>
        <v>0</v>
      </c>
      <c r="K96" s="38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9" t="s">
        <v>139</v>
      </c>
    </row>
    <row r="97" spans="1:31" s="9" customFormat="1" ht="24.9" customHeight="1">
      <c r="B97" s="155"/>
      <c r="C97" s="156"/>
      <c r="D97" s="157" t="s">
        <v>140</v>
      </c>
      <c r="E97" s="158"/>
      <c r="F97" s="158"/>
      <c r="G97" s="158"/>
      <c r="H97" s="158"/>
      <c r="I97" s="158"/>
      <c r="J97" s="159">
        <f>J121</f>
        <v>0</v>
      </c>
      <c r="K97" s="156"/>
      <c r="L97" s="160"/>
    </row>
    <row r="98" spans="1:31" s="10" customFormat="1" ht="19.95" customHeight="1">
      <c r="B98" s="161"/>
      <c r="C98" s="106"/>
      <c r="D98" s="162" t="s">
        <v>143</v>
      </c>
      <c r="E98" s="163"/>
      <c r="F98" s="163"/>
      <c r="G98" s="163"/>
      <c r="H98" s="163"/>
      <c r="I98" s="163"/>
      <c r="J98" s="164">
        <f>J122</f>
        <v>0</v>
      </c>
      <c r="K98" s="106"/>
      <c r="L98" s="165"/>
    </row>
    <row r="99" spans="1:31" s="10" customFormat="1" ht="19.95" customHeight="1">
      <c r="B99" s="161"/>
      <c r="C99" s="106"/>
      <c r="D99" s="162" t="s">
        <v>144</v>
      </c>
      <c r="E99" s="163"/>
      <c r="F99" s="163"/>
      <c r="G99" s="163"/>
      <c r="H99" s="163"/>
      <c r="I99" s="163"/>
      <c r="J99" s="164">
        <f>J162</f>
        <v>0</v>
      </c>
      <c r="K99" s="106"/>
      <c r="L99" s="165"/>
    </row>
    <row r="100" spans="1:31" s="10" customFormat="1" ht="19.95" customHeight="1">
      <c r="B100" s="161"/>
      <c r="C100" s="106"/>
      <c r="D100" s="162" t="s">
        <v>145</v>
      </c>
      <c r="E100" s="163"/>
      <c r="F100" s="163"/>
      <c r="G100" s="163"/>
      <c r="H100" s="163"/>
      <c r="I100" s="163"/>
      <c r="J100" s="164">
        <f>J168</f>
        <v>0</v>
      </c>
      <c r="K100" s="106"/>
      <c r="L100" s="165"/>
    </row>
    <row r="101" spans="1:31" s="2" customFormat="1" ht="21.75" customHeight="1">
      <c r="A101" s="36"/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53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31" s="2" customFormat="1" ht="6.9" customHeight="1">
      <c r="A102" s="36"/>
      <c r="B102" s="56"/>
      <c r="C102" s="57"/>
      <c r="D102" s="57"/>
      <c r="E102" s="57"/>
      <c r="F102" s="57"/>
      <c r="G102" s="57"/>
      <c r="H102" s="57"/>
      <c r="I102" s="57"/>
      <c r="J102" s="57"/>
      <c r="K102" s="57"/>
      <c r="L102" s="53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6" spans="1:31" s="2" customFormat="1" ht="6.9" customHeight="1">
      <c r="A106" s="36"/>
      <c r="B106" s="58"/>
      <c r="C106" s="59"/>
      <c r="D106" s="59"/>
      <c r="E106" s="59"/>
      <c r="F106" s="59"/>
      <c r="G106" s="59"/>
      <c r="H106" s="59"/>
      <c r="I106" s="59"/>
      <c r="J106" s="59"/>
      <c r="K106" s="59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pans="1:31" s="2" customFormat="1" ht="24.9" customHeight="1">
      <c r="A107" s="36"/>
      <c r="B107" s="37"/>
      <c r="C107" s="25" t="s">
        <v>149</v>
      </c>
      <c r="D107" s="38"/>
      <c r="E107" s="38"/>
      <c r="F107" s="38"/>
      <c r="G107" s="38"/>
      <c r="H107" s="38"/>
      <c r="I107" s="38"/>
      <c r="J107" s="38"/>
      <c r="K107" s="38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31" s="2" customFormat="1" ht="6.9" customHeight="1">
      <c r="A108" s="36"/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31" s="2" customFormat="1" ht="12" customHeight="1">
      <c r="A109" s="36"/>
      <c r="B109" s="37"/>
      <c r="C109" s="31" t="s">
        <v>16</v>
      </c>
      <c r="D109" s="38"/>
      <c r="E109" s="38"/>
      <c r="F109" s="38"/>
      <c r="G109" s="38"/>
      <c r="H109" s="38"/>
      <c r="I109" s="38"/>
      <c r="J109" s="38"/>
      <c r="K109" s="38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31" s="2" customFormat="1" ht="27" customHeight="1">
      <c r="A110" s="36"/>
      <c r="B110" s="37"/>
      <c r="C110" s="38"/>
      <c r="D110" s="38"/>
      <c r="E110" s="338" t="str">
        <f>E7</f>
        <v>Rekonstrukce stávajících garáží v suterénních, přízemních a dvorních prostorech objektů Vinohradská</v>
      </c>
      <c r="F110" s="339"/>
      <c r="G110" s="339"/>
      <c r="H110" s="339"/>
      <c r="I110" s="38"/>
      <c r="J110" s="38"/>
      <c r="K110" s="38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31" s="2" customFormat="1" ht="12" customHeight="1">
      <c r="A111" s="36"/>
      <c r="B111" s="37"/>
      <c r="C111" s="31" t="s">
        <v>132</v>
      </c>
      <c r="D111" s="38"/>
      <c r="E111" s="38"/>
      <c r="F111" s="38"/>
      <c r="G111" s="38"/>
      <c r="H111" s="38"/>
      <c r="I111" s="38"/>
      <c r="J111" s="38"/>
      <c r="K111" s="38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31" s="2" customFormat="1" ht="31.2" customHeight="1">
      <c r="A112" s="36"/>
      <c r="B112" s="37"/>
      <c r="C112" s="38"/>
      <c r="D112" s="38"/>
      <c r="E112" s="291" t="str">
        <f>E9</f>
        <v>D.1.2.02 - Stavebně konstrukční řešení - sanace stávající konstrukce</v>
      </c>
      <c r="F112" s="340"/>
      <c r="G112" s="340"/>
      <c r="H112" s="340"/>
      <c r="I112" s="38"/>
      <c r="J112" s="38"/>
      <c r="K112" s="38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65" s="2" customFormat="1" ht="6.9" customHeight="1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65" s="2" customFormat="1" ht="12" customHeight="1">
      <c r="A114" s="36"/>
      <c r="B114" s="37"/>
      <c r="C114" s="31" t="s">
        <v>20</v>
      </c>
      <c r="D114" s="38"/>
      <c r="E114" s="38"/>
      <c r="F114" s="29" t="str">
        <f>F12</f>
        <v>Vinohradská 114/1756, 116/1755, Praha3</v>
      </c>
      <c r="G114" s="38"/>
      <c r="H114" s="38"/>
      <c r="I114" s="31" t="s">
        <v>22</v>
      </c>
      <c r="J114" s="68" t="str">
        <f>IF(J12="","",J12)</f>
        <v>15. 4. 2022</v>
      </c>
      <c r="K114" s="38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65" s="2" customFormat="1" ht="6.9" customHeight="1">
      <c r="A115" s="36"/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40.799999999999997" customHeight="1">
      <c r="A116" s="36"/>
      <c r="B116" s="37"/>
      <c r="C116" s="31" t="s">
        <v>24</v>
      </c>
      <c r="D116" s="38"/>
      <c r="E116" s="38"/>
      <c r="F116" s="29" t="str">
        <f>E15</f>
        <v>Městská část Praha 3, Havlíčkovo nám.9/700, Praha3</v>
      </c>
      <c r="G116" s="38"/>
      <c r="H116" s="38"/>
      <c r="I116" s="31" t="s">
        <v>32</v>
      </c>
      <c r="J116" s="34" t="str">
        <f>E21</f>
        <v>Contractis, s.r.o., Moulíkova 3286/1b, Praha 5</v>
      </c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15.6" customHeight="1">
      <c r="A117" s="36"/>
      <c r="B117" s="37"/>
      <c r="C117" s="31" t="s">
        <v>30</v>
      </c>
      <c r="D117" s="38"/>
      <c r="E117" s="38"/>
      <c r="F117" s="29" t="str">
        <f>IF(E18="","",E18)</f>
        <v>Vyplň údaj</v>
      </c>
      <c r="G117" s="38"/>
      <c r="H117" s="38"/>
      <c r="I117" s="31" t="s">
        <v>37</v>
      </c>
      <c r="J117" s="34" t="str">
        <f>E24</f>
        <v xml:space="preserve"> </v>
      </c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10.35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5" s="11" customFormat="1" ht="29.25" customHeight="1">
      <c r="A119" s="166"/>
      <c r="B119" s="167"/>
      <c r="C119" s="168" t="s">
        <v>150</v>
      </c>
      <c r="D119" s="169" t="s">
        <v>65</v>
      </c>
      <c r="E119" s="169" t="s">
        <v>61</v>
      </c>
      <c r="F119" s="169" t="s">
        <v>62</v>
      </c>
      <c r="G119" s="169" t="s">
        <v>151</v>
      </c>
      <c r="H119" s="169" t="s">
        <v>152</v>
      </c>
      <c r="I119" s="169" t="s">
        <v>153</v>
      </c>
      <c r="J119" s="169" t="s">
        <v>137</v>
      </c>
      <c r="K119" s="170" t="s">
        <v>154</v>
      </c>
      <c r="L119" s="171"/>
      <c r="M119" s="77" t="s">
        <v>1</v>
      </c>
      <c r="N119" s="78" t="s">
        <v>44</v>
      </c>
      <c r="O119" s="78" t="s">
        <v>155</v>
      </c>
      <c r="P119" s="78" t="s">
        <v>156</v>
      </c>
      <c r="Q119" s="78" t="s">
        <v>157</v>
      </c>
      <c r="R119" s="78" t="s">
        <v>158</v>
      </c>
      <c r="S119" s="78" t="s">
        <v>159</v>
      </c>
      <c r="T119" s="79" t="s">
        <v>160</v>
      </c>
      <c r="U119" s="166"/>
      <c r="V119" s="166"/>
      <c r="W119" s="166"/>
      <c r="X119" s="166"/>
      <c r="Y119" s="166"/>
      <c r="Z119" s="166"/>
      <c r="AA119" s="166"/>
      <c r="AB119" s="166"/>
      <c r="AC119" s="166"/>
      <c r="AD119" s="166"/>
      <c r="AE119" s="166"/>
    </row>
    <row r="120" spans="1:65" s="2" customFormat="1" ht="22.8" customHeight="1">
      <c r="A120" s="36"/>
      <c r="B120" s="37"/>
      <c r="C120" s="84" t="s">
        <v>161</v>
      </c>
      <c r="D120" s="38"/>
      <c r="E120" s="38"/>
      <c r="F120" s="38"/>
      <c r="G120" s="38"/>
      <c r="H120" s="38"/>
      <c r="I120" s="38"/>
      <c r="J120" s="172">
        <f>BK120</f>
        <v>0</v>
      </c>
      <c r="K120" s="38"/>
      <c r="L120" s="41"/>
      <c r="M120" s="80"/>
      <c r="N120" s="173"/>
      <c r="O120" s="81"/>
      <c r="P120" s="174">
        <f>P121</f>
        <v>0</v>
      </c>
      <c r="Q120" s="81"/>
      <c r="R120" s="174">
        <f>R121</f>
        <v>6.2773000000000003</v>
      </c>
      <c r="S120" s="81"/>
      <c r="T120" s="175">
        <f>T121</f>
        <v>10.92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79</v>
      </c>
      <c r="AU120" s="19" t="s">
        <v>139</v>
      </c>
      <c r="BK120" s="176">
        <f>BK121</f>
        <v>0</v>
      </c>
    </row>
    <row r="121" spans="1:65" s="12" customFormat="1" ht="25.95" customHeight="1">
      <c r="B121" s="177"/>
      <c r="C121" s="178"/>
      <c r="D121" s="179" t="s">
        <v>79</v>
      </c>
      <c r="E121" s="180" t="s">
        <v>162</v>
      </c>
      <c r="F121" s="180" t="s">
        <v>163</v>
      </c>
      <c r="G121" s="178"/>
      <c r="H121" s="178"/>
      <c r="I121" s="181"/>
      <c r="J121" s="182">
        <f>BK121</f>
        <v>0</v>
      </c>
      <c r="K121" s="178"/>
      <c r="L121" s="183"/>
      <c r="M121" s="184"/>
      <c r="N121" s="185"/>
      <c r="O121" s="185"/>
      <c r="P121" s="186">
        <f>P122+P162+P168</f>
        <v>0</v>
      </c>
      <c r="Q121" s="185"/>
      <c r="R121" s="186">
        <f>R122+R162+R168</f>
        <v>6.2773000000000003</v>
      </c>
      <c r="S121" s="185"/>
      <c r="T121" s="187">
        <f>T122+T162+T168</f>
        <v>10.92</v>
      </c>
      <c r="AR121" s="188" t="s">
        <v>88</v>
      </c>
      <c r="AT121" s="189" t="s">
        <v>79</v>
      </c>
      <c r="AU121" s="189" t="s">
        <v>80</v>
      </c>
      <c r="AY121" s="188" t="s">
        <v>164</v>
      </c>
      <c r="BK121" s="190">
        <f>BK122+BK162+BK168</f>
        <v>0</v>
      </c>
    </row>
    <row r="122" spans="1:65" s="12" customFormat="1" ht="22.8" customHeight="1">
      <c r="B122" s="177"/>
      <c r="C122" s="178"/>
      <c r="D122" s="179" t="s">
        <v>79</v>
      </c>
      <c r="E122" s="191" t="s">
        <v>219</v>
      </c>
      <c r="F122" s="191" t="s">
        <v>225</v>
      </c>
      <c r="G122" s="178"/>
      <c r="H122" s="178"/>
      <c r="I122" s="181"/>
      <c r="J122" s="192">
        <f>BK122</f>
        <v>0</v>
      </c>
      <c r="K122" s="178"/>
      <c r="L122" s="183"/>
      <c r="M122" s="184"/>
      <c r="N122" s="185"/>
      <c r="O122" s="185"/>
      <c r="P122" s="186">
        <f>SUM(P123:P161)</f>
        <v>0</v>
      </c>
      <c r="Q122" s="185"/>
      <c r="R122" s="186">
        <f>SUM(R123:R161)</f>
        <v>6.2773000000000003</v>
      </c>
      <c r="S122" s="185"/>
      <c r="T122" s="187">
        <f>SUM(T123:T161)</f>
        <v>10.92</v>
      </c>
      <c r="AR122" s="188" t="s">
        <v>88</v>
      </c>
      <c r="AT122" s="189" t="s">
        <v>79</v>
      </c>
      <c r="AU122" s="189" t="s">
        <v>88</v>
      </c>
      <c r="AY122" s="188" t="s">
        <v>164</v>
      </c>
      <c r="BK122" s="190">
        <f>SUM(BK123:BK161)</f>
        <v>0</v>
      </c>
    </row>
    <row r="123" spans="1:65" s="2" customFormat="1" ht="14.4" customHeight="1">
      <c r="A123" s="36"/>
      <c r="B123" s="37"/>
      <c r="C123" s="193" t="s">
        <v>88</v>
      </c>
      <c r="D123" s="193" t="s">
        <v>166</v>
      </c>
      <c r="E123" s="194" t="s">
        <v>1892</v>
      </c>
      <c r="F123" s="195" t="s">
        <v>1893</v>
      </c>
      <c r="G123" s="196" t="s">
        <v>169</v>
      </c>
      <c r="H123" s="197">
        <v>10</v>
      </c>
      <c r="I123" s="198"/>
      <c r="J123" s="199">
        <f t="shared" ref="J123:J161" si="0">ROUND(I123*H123,2)</f>
        <v>0</v>
      </c>
      <c r="K123" s="195" t="s">
        <v>170</v>
      </c>
      <c r="L123" s="41"/>
      <c r="M123" s="200" t="s">
        <v>1</v>
      </c>
      <c r="N123" s="201" t="s">
        <v>45</v>
      </c>
      <c r="O123" s="73"/>
      <c r="P123" s="202">
        <f t="shared" ref="P123:P161" si="1">O123*H123</f>
        <v>0</v>
      </c>
      <c r="Q123" s="202">
        <v>0</v>
      </c>
      <c r="R123" s="202">
        <f t="shared" ref="R123:R161" si="2">Q123*H123</f>
        <v>0</v>
      </c>
      <c r="S123" s="202">
        <v>0.188</v>
      </c>
      <c r="T123" s="203">
        <f t="shared" ref="T123:T161" si="3">S123*H123</f>
        <v>1.88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04" t="s">
        <v>171</v>
      </c>
      <c r="AT123" s="204" t="s">
        <v>166</v>
      </c>
      <c r="AU123" s="204" t="s">
        <v>90</v>
      </c>
      <c r="AY123" s="19" t="s">
        <v>164</v>
      </c>
      <c r="BE123" s="205">
        <f t="shared" ref="BE123:BE161" si="4">IF(N123="základní",J123,0)</f>
        <v>0</v>
      </c>
      <c r="BF123" s="205">
        <f t="shared" ref="BF123:BF161" si="5">IF(N123="snížená",J123,0)</f>
        <v>0</v>
      </c>
      <c r="BG123" s="205">
        <f t="shared" ref="BG123:BG161" si="6">IF(N123="zákl. přenesená",J123,0)</f>
        <v>0</v>
      </c>
      <c r="BH123" s="205">
        <f t="shared" ref="BH123:BH161" si="7">IF(N123="sníž. přenesená",J123,0)</f>
        <v>0</v>
      </c>
      <c r="BI123" s="205">
        <f t="shared" ref="BI123:BI161" si="8">IF(N123="nulová",J123,0)</f>
        <v>0</v>
      </c>
      <c r="BJ123" s="19" t="s">
        <v>88</v>
      </c>
      <c r="BK123" s="205">
        <f t="shared" ref="BK123:BK161" si="9">ROUND(I123*H123,2)</f>
        <v>0</v>
      </c>
      <c r="BL123" s="19" t="s">
        <v>171</v>
      </c>
      <c r="BM123" s="204" t="s">
        <v>1894</v>
      </c>
    </row>
    <row r="124" spans="1:65" s="2" customFormat="1" ht="19.8" customHeight="1">
      <c r="A124" s="36"/>
      <c r="B124" s="37"/>
      <c r="C124" s="193" t="s">
        <v>90</v>
      </c>
      <c r="D124" s="193" t="s">
        <v>166</v>
      </c>
      <c r="E124" s="194" t="s">
        <v>1895</v>
      </c>
      <c r="F124" s="195" t="s">
        <v>1896</v>
      </c>
      <c r="G124" s="196" t="s">
        <v>169</v>
      </c>
      <c r="H124" s="197">
        <v>10</v>
      </c>
      <c r="I124" s="198"/>
      <c r="J124" s="199">
        <f t="shared" si="0"/>
        <v>0</v>
      </c>
      <c r="K124" s="195" t="s">
        <v>170</v>
      </c>
      <c r="L124" s="41"/>
      <c r="M124" s="200" t="s">
        <v>1</v>
      </c>
      <c r="N124" s="201" t="s">
        <v>45</v>
      </c>
      <c r="O124" s="73"/>
      <c r="P124" s="202">
        <f t="shared" si="1"/>
        <v>0</v>
      </c>
      <c r="Q124" s="202">
        <v>0</v>
      </c>
      <c r="R124" s="202">
        <f t="shared" si="2"/>
        <v>0</v>
      </c>
      <c r="S124" s="202">
        <v>0.188</v>
      </c>
      <c r="T124" s="203">
        <f t="shared" si="3"/>
        <v>1.88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04" t="s">
        <v>171</v>
      </c>
      <c r="AT124" s="204" t="s">
        <v>166</v>
      </c>
      <c r="AU124" s="204" t="s">
        <v>90</v>
      </c>
      <c r="AY124" s="19" t="s">
        <v>164</v>
      </c>
      <c r="BE124" s="205">
        <f t="shared" si="4"/>
        <v>0</v>
      </c>
      <c r="BF124" s="205">
        <f t="shared" si="5"/>
        <v>0</v>
      </c>
      <c r="BG124" s="205">
        <f t="shared" si="6"/>
        <v>0</v>
      </c>
      <c r="BH124" s="205">
        <f t="shared" si="7"/>
        <v>0</v>
      </c>
      <c r="BI124" s="205">
        <f t="shared" si="8"/>
        <v>0</v>
      </c>
      <c r="BJ124" s="19" t="s">
        <v>88</v>
      </c>
      <c r="BK124" s="205">
        <f t="shared" si="9"/>
        <v>0</v>
      </c>
      <c r="BL124" s="19" t="s">
        <v>171</v>
      </c>
      <c r="BM124" s="204" t="s">
        <v>1897</v>
      </c>
    </row>
    <row r="125" spans="1:65" s="2" customFormat="1" ht="19.8" customHeight="1">
      <c r="A125" s="36"/>
      <c r="B125" s="37"/>
      <c r="C125" s="193" t="s">
        <v>179</v>
      </c>
      <c r="D125" s="193" t="s">
        <v>166</v>
      </c>
      <c r="E125" s="194" t="s">
        <v>1898</v>
      </c>
      <c r="F125" s="195" t="s">
        <v>1899</v>
      </c>
      <c r="G125" s="196" t="s">
        <v>169</v>
      </c>
      <c r="H125" s="197">
        <v>10</v>
      </c>
      <c r="I125" s="198"/>
      <c r="J125" s="199">
        <f t="shared" si="0"/>
        <v>0</v>
      </c>
      <c r="K125" s="195" t="s">
        <v>170</v>
      </c>
      <c r="L125" s="41"/>
      <c r="M125" s="200" t="s">
        <v>1</v>
      </c>
      <c r="N125" s="201" t="s">
        <v>45</v>
      </c>
      <c r="O125" s="73"/>
      <c r="P125" s="202">
        <f t="shared" si="1"/>
        <v>0</v>
      </c>
      <c r="Q125" s="202">
        <v>0</v>
      </c>
      <c r="R125" s="202">
        <f t="shared" si="2"/>
        <v>0</v>
      </c>
      <c r="S125" s="202">
        <v>0.188</v>
      </c>
      <c r="T125" s="203">
        <f t="shared" si="3"/>
        <v>1.88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04" t="s">
        <v>171</v>
      </c>
      <c r="AT125" s="204" t="s">
        <v>166</v>
      </c>
      <c r="AU125" s="204" t="s">
        <v>90</v>
      </c>
      <c r="AY125" s="19" t="s">
        <v>164</v>
      </c>
      <c r="BE125" s="205">
        <f t="shared" si="4"/>
        <v>0</v>
      </c>
      <c r="BF125" s="205">
        <f t="shared" si="5"/>
        <v>0</v>
      </c>
      <c r="BG125" s="205">
        <f t="shared" si="6"/>
        <v>0</v>
      </c>
      <c r="BH125" s="205">
        <f t="shared" si="7"/>
        <v>0</v>
      </c>
      <c r="BI125" s="205">
        <f t="shared" si="8"/>
        <v>0</v>
      </c>
      <c r="BJ125" s="19" t="s">
        <v>88</v>
      </c>
      <c r="BK125" s="205">
        <f t="shared" si="9"/>
        <v>0</v>
      </c>
      <c r="BL125" s="19" t="s">
        <v>171</v>
      </c>
      <c r="BM125" s="204" t="s">
        <v>1900</v>
      </c>
    </row>
    <row r="126" spans="1:65" s="2" customFormat="1" ht="22.2" customHeight="1">
      <c r="A126" s="36"/>
      <c r="B126" s="37"/>
      <c r="C126" s="193" t="s">
        <v>171</v>
      </c>
      <c r="D126" s="193" t="s">
        <v>166</v>
      </c>
      <c r="E126" s="194" t="s">
        <v>1901</v>
      </c>
      <c r="F126" s="195" t="s">
        <v>1902</v>
      </c>
      <c r="G126" s="196" t="s">
        <v>169</v>
      </c>
      <c r="H126" s="197">
        <v>10</v>
      </c>
      <c r="I126" s="198"/>
      <c r="J126" s="199">
        <f t="shared" si="0"/>
        <v>0</v>
      </c>
      <c r="K126" s="195" t="s">
        <v>170</v>
      </c>
      <c r="L126" s="41"/>
      <c r="M126" s="200" t="s">
        <v>1</v>
      </c>
      <c r="N126" s="201" t="s">
        <v>45</v>
      </c>
      <c r="O126" s="73"/>
      <c r="P126" s="202">
        <f t="shared" si="1"/>
        <v>0</v>
      </c>
      <c r="Q126" s="202">
        <v>0</v>
      </c>
      <c r="R126" s="202">
        <f t="shared" si="2"/>
        <v>0</v>
      </c>
      <c r="S126" s="202">
        <v>0</v>
      </c>
      <c r="T126" s="203">
        <f t="shared" si="3"/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04" t="s">
        <v>171</v>
      </c>
      <c r="AT126" s="204" t="s">
        <v>166</v>
      </c>
      <c r="AU126" s="204" t="s">
        <v>90</v>
      </c>
      <c r="AY126" s="19" t="s">
        <v>164</v>
      </c>
      <c r="BE126" s="205">
        <f t="shared" si="4"/>
        <v>0</v>
      </c>
      <c r="BF126" s="205">
        <f t="shared" si="5"/>
        <v>0</v>
      </c>
      <c r="BG126" s="205">
        <f t="shared" si="6"/>
        <v>0</v>
      </c>
      <c r="BH126" s="205">
        <f t="shared" si="7"/>
        <v>0</v>
      </c>
      <c r="BI126" s="205">
        <f t="shared" si="8"/>
        <v>0</v>
      </c>
      <c r="BJ126" s="19" t="s">
        <v>88</v>
      </c>
      <c r="BK126" s="205">
        <f t="shared" si="9"/>
        <v>0</v>
      </c>
      <c r="BL126" s="19" t="s">
        <v>171</v>
      </c>
      <c r="BM126" s="204" t="s">
        <v>1903</v>
      </c>
    </row>
    <row r="127" spans="1:65" s="2" customFormat="1" ht="22.2" customHeight="1">
      <c r="A127" s="36"/>
      <c r="B127" s="37"/>
      <c r="C127" s="193" t="s">
        <v>189</v>
      </c>
      <c r="D127" s="193" t="s">
        <v>166</v>
      </c>
      <c r="E127" s="194" t="s">
        <v>1904</v>
      </c>
      <c r="F127" s="195" t="s">
        <v>1905</v>
      </c>
      <c r="G127" s="196" t="s">
        <v>169</v>
      </c>
      <c r="H127" s="197">
        <v>10</v>
      </c>
      <c r="I127" s="198"/>
      <c r="J127" s="199">
        <f t="shared" si="0"/>
        <v>0</v>
      </c>
      <c r="K127" s="195" t="s">
        <v>170</v>
      </c>
      <c r="L127" s="41"/>
      <c r="M127" s="200" t="s">
        <v>1</v>
      </c>
      <c r="N127" s="201" t="s">
        <v>45</v>
      </c>
      <c r="O127" s="73"/>
      <c r="P127" s="202">
        <f t="shared" si="1"/>
        <v>0</v>
      </c>
      <c r="Q127" s="202">
        <v>0</v>
      </c>
      <c r="R127" s="202">
        <f t="shared" si="2"/>
        <v>0</v>
      </c>
      <c r="S127" s="202">
        <v>0</v>
      </c>
      <c r="T127" s="203">
        <f t="shared" si="3"/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04" t="s">
        <v>171</v>
      </c>
      <c r="AT127" s="204" t="s">
        <v>166</v>
      </c>
      <c r="AU127" s="204" t="s">
        <v>90</v>
      </c>
      <c r="AY127" s="19" t="s">
        <v>164</v>
      </c>
      <c r="BE127" s="205">
        <f t="shared" si="4"/>
        <v>0</v>
      </c>
      <c r="BF127" s="205">
        <f t="shared" si="5"/>
        <v>0</v>
      </c>
      <c r="BG127" s="205">
        <f t="shared" si="6"/>
        <v>0</v>
      </c>
      <c r="BH127" s="205">
        <f t="shared" si="7"/>
        <v>0</v>
      </c>
      <c r="BI127" s="205">
        <f t="shared" si="8"/>
        <v>0</v>
      </c>
      <c r="BJ127" s="19" t="s">
        <v>88</v>
      </c>
      <c r="BK127" s="205">
        <f t="shared" si="9"/>
        <v>0</v>
      </c>
      <c r="BL127" s="19" t="s">
        <v>171</v>
      </c>
      <c r="BM127" s="204" t="s">
        <v>1906</v>
      </c>
    </row>
    <row r="128" spans="1:65" s="2" customFormat="1" ht="22.2" customHeight="1">
      <c r="A128" s="36"/>
      <c r="B128" s="37"/>
      <c r="C128" s="193" t="s">
        <v>198</v>
      </c>
      <c r="D128" s="193" t="s">
        <v>166</v>
      </c>
      <c r="E128" s="194" t="s">
        <v>1907</v>
      </c>
      <c r="F128" s="195" t="s">
        <v>1908</v>
      </c>
      <c r="G128" s="196" t="s">
        <v>169</v>
      </c>
      <c r="H128" s="197">
        <v>10</v>
      </c>
      <c r="I128" s="198"/>
      <c r="J128" s="199">
        <f t="shared" si="0"/>
        <v>0</v>
      </c>
      <c r="K128" s="195" t="s">
        <v>170</v>
      </c>
      <c r="L128" s="41"/>
      <c r="M128" s="200" t="s">
        <v>1</v>
      </c>
      <c r="N128" s="201" t="s">
        <v>45</v>
      </c>
      <c r="O128" s="73"/>
      <c r="P128" s="202">
        <f t="shared" si="1"/>
        <v>0</v>
      </c>
      <c r="Q128" s="202">
        <v>0</v>
      </c>
      <c r="R128" s="202">
        <f t="shared" si="2"/>
        <v>0</v>
      </c>
      <c r="S128" s="202">
        <v>6.6000000000000003E-2</v>
      </c>
      <c r="T128" s="203">
        <f t="shared" si="3"/>
        <v>0.66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04" t="s">
        <v>171</v>
      </c>
      <c r="AT128" s="204" t="s">
        <v>166</v>
      </c>
      <c r="AU128" s="204" t="s">
        <v>90</v>
      </c>
      <c r="AY128" s="19" t="s">
        <v>164</v>
      </c>
      <c r="BE128" s="205">
        <f t="shared" si="4"/>
        <v>0</v>
      </c>
      <c r="BF128" s="205">
        <f t="shared" si="5"/>
        <v>0</v>
      </c>
      <c r="BG128" s="205">
        <f t="shared" si="6"/>
        <v>0</v>
      </c>
      <c r="BH128" s="205">
        <f t="shared" si="7"/>
        <v>0</v>
      </c>
      <c r="BI128" s="205">
        <f t="shared" si="8"/>
        <v>0</v>
      </c>
      <c r="BJ128" s="19" t="s">
        <v>88</v>
      </c>
      <c r="BK128" s="205">
        <f t="shared" si="9"/>
        <v>0</v>
      </c>
      <c r="BL128" s="19" t="s">
        <v>171</v>
      </c>
      <c r="BM128" s="204" t="s">
        <v>1909</v>
      </c>
    </row>
    <row r="129" spans="1:65" s="2" customFormat="1" ht="22.2" customHeight="1">
      <c r="A129" s="36"/>
      <c r="B129" s="37"/>
      <c r="C129" s="193" t="s">
        <v>207</v>
      </c>
      <c r="D129" s="193" t="s">
        <v>166</v>
      </c>
      <c r="E129" s="194" t="s">
        <v>1910</v>
      </c>
      <c r="F129" s="195" t="s">
        <v>1911</v>
      </c>
      <c r="G129" s="196" t="s">
        <v>169</v>
      </c>
      <c r="H129" s="197">
        <v>10</v>
      </c>
      <c r="I129" s="198"/>
      <c r="J129" s="199">
        <f t="shared" si="0"/>
        <v>0</v>
      </c>
      <c r="K129" s="195" t="s">
        <v>170</v>
      </c>
      <c r="L129" s="41"/>
      <c r="M129" s="200" t="s">
        <v>1</v>
      </c>
      <c r="N129" s="201" t="s">
        <v>45</v>
      </c>
      <c r="O129" s="73"/>
      <c r="P129" s="202">
        <f t="shared" si="1"/>
        <v>0</v>
      </c>
      <c r="Q129" s="202">
        <v>0</v>
      </c>
      <c r="R129" s="202">
        <f t="shared" si="2"/>
        <v>0</v>
      </c>
      <c r="S129" s="202">
        <v>0.11</v>
      </c>
      <c r="T129" s="203">
        <f t="shared" si="3"/>
        <v>1.1000000000000001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04" t="s">
        <v>171</v>
      </c>
      <c r="AT129" s="204" t="s">
        <v>166</v>
      </c>
      <c r="AU129" s="204" t="s">
        <v>90</v>
      </c>
      <c r="AY129" s="19" t="s">
        <v>164</v>
      </c>
      <c r="BE129" s="205">
        <f t="shared" si="4"/>
        <v>0</v>
      </c>
      <c r="BF129" s="205">
        <f t="shared" si="5"/>
        <v>0</v>
      </c>
      <c r="BG129" s="205">
        <f t="shared" si="6"/>
        <v>0</v>
      </c>
      <c r="BH129" s="205">
        <f t="shared" si="7"/>
        <v>0</v>
      </c>
      <c r="BI129" s="205">
        <f t="shared" si="8"/>
        <v>0</v>
      </c>
      <c r="BJ129" s="19" t="s">
        <v>88</v>
      </c>
      <c r="BK129" s="205">
        <f t="shared" si="9"/>
        <v>0</v>
      </c>
      <c r="BL129" s="19" t="s">
        <v>171</v>
      </c>
      <c r="BM129" s="204" t="s">
        <v>1912</v>
      </c>
    </row>
    <row r="130" spans="1:65" s="2" customFormat="1" ht="22.2" customHeight="1">
      <c r="A130" s="36"/>
      <c r="B130" s="37"/>
      <c r="C130" s="193" t="s">
        <v>193</v>
      </c>
      <c r="D130" s="193" t="s">
        <v>166</v>
      </c>
      <c r="E130" s="194" t="s">
        <v>1913</v>
      </c>
      <c r="F130" s="195" t="s">
        <v>1914</v>
      </c>
      <c r="G130" s="196" t="s">
        <v>169</v>
      </c>
      <c r="H130" s="197">
        <v>10</v>
      </c>
      <c r="I130" s="198"/>
      <c r="J130" s="199">
        <f t="shared" si="0"/>
        <v>0</v>
      </c>
      <c r="K130" s="195" t="s">
        <v>170</v>
      </c>
      <c r="L130" s="41"/>
      <c r="M130" s="200" t="s">
        <v>1</v>
      </c>
      <c r="N130" s="201" t="s">
        <v>45</v>
      </c>
      <c r="O130" s="73"/>
      <c r="P130" s="202">
        <f t="shared" si="1"/>
        <v>0</v>
      </c>
      <c r="Q130" s="202">
        <v>0</v>
      </c>
      <c r="R130" s="202">
        <f t="shared" si="2"/>
        <v>0</v>
      </c>
      <c r="S130" s="202">
        <v>6.6000000000000003E-2</v>
      </c>
      <c r="T130" s="203">
        <f t="shared" si="3"/>
        <v>0.66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04" t="s">
        <v>171</v>
      </c>
      <c r="AT130" s="204" t="s">
        <v>166</v>
      </c>
      <c r="AU130" s="204" t="s">
        <v>90</v>
      </c>
      <c r="AY130" s="19" t="s">
        <v>164</v>
      </c>
      <c r="BE130" s="205">
        <f t="shared" si="4"/>
        <v>0</v>
      </c>
      <c r="BF130" s="205">
        <f t="shared" si="5"/>
        <v>0</v>
      </c>
      <c r="BG130" s="205">
        <f t="shared" si="6"/>
        <v>0</v>
      </c>
      <c r="BH130" s="205">
        <f t="shared" si="7"/>
        <v>0</v>
      </c>
      <c r="BI130" s="205">
        <f t="shared" si="8"/>
        <v>0</v>
      </c>
      <c r="BJ130" s="19" t="s">
        <v>88</v>
      </c>
      <c r="BK130" s="205">
        <f t="shared" si="9"/>
        <v>0</v>
      </c>
      <c r="BL130" s="19" t="s">
        <v>171</v>
      </c>
      <c r="BM130" s="204" t="s">
        <v>1915</v>
      </c>
    </row>
    <row r="131" spans="1:65" s="2" customFormat="1" ht="22.2" customHeight="1">
      <c r="A131" s="36"/>
      <c r="B131" s="37"/>
      <c r="C131" s="193" t="s">
        <v>219</v>
      </c>
      <c r="D131" s="193" t="s">
        <v>166</v>
      </c>
      <c r="E131" s="194" t="s">
        <v>1916</v>
      </c>
      <c r="F131" s="195" t="s">
        <v>1917</v>
      </c>
      <c r="G131" s="196" t="s">
        <v>169</v>
      </c>
      <c r="H131" s="197">
        <v>10</v>
      </c>
      <c r="I131" s="198"/>
      <c r="J131" s="199">
        <f t="shared" si="0"/>
        <v>0</v>
      </c>
      <c r="K131" s="195" t="s">
        <v>170</v>
      </c>
      <c r="L131" s="41"/>
      <c r="M131" s="200" t="s">
        <v>1</v>
      </c>
      <c r="N131" s="201" t="s">
        <v>45</v>
      </c>
      <c r="O131" s="73"/>
      <c r="P131" s="202">
        <f t="shared" si="1"/>
        <v>0</v>
      </c>
      <c r="Q131" s="202">
        <v>0</v>
      </c>
      <c r="R131" s="202">
        <f t="shared" si="2"/>
        <v>0</v>
      </c>
      <c r="S131" s="202">
        <v>0.11</v>
      </c>
      <c r="T131" s="203">
        <f t="shared" si="3"/>
        <v>1.1000000000000001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04" t="s">
        <v>171</v>
      </c>
      <c r="AT131" s="204" t="s">
        <v>166</v>
      </c>
      <c r="AU131" s="204" t="s">
        <v>90</v>
      </c>
      <c r="AY131" s="19" t="s">
        <v>164</v>
      </c>
      <c r="BE131" s="205">
        <f t="shared" si="4"/>
        <v>0</v>
      </c>
      <c r="BF131" s="205">
        <f t="shared" si="5"/>
        <v>0</v>
      </c>
      <c r="BG131" s="205">
        <f t="shared" si="6"/>
        <v>0</v>
      </c>
      <c r="BH131" s="205">
        <f t="shared" si="7"/>
        <v>0</v>
      </c>
      <c r="BI131" s="205">
        <f t="shared" si="8"/>
        <v>0</v>
      </c>
      <c r="BJ131" s="19" t="s">
        <v>88</v>
      </c>
      <c r="BK131" s="205">
        <f t="shared" si="9"/>
        <v>0</v>
      </c>
      <c r="BL131" s="19" t="s">
        <v>171</v>
      </c>
      <c r="BM131" s="204" t="s">
        <v>1918</v>
      </c>
    </row>
    <row r="132" spans="1:65" s="2" customFormat="1" ht="22.2" customHeight="1">
      <c r="A132" s="36"/>
      <c r="B132" s="37"/>
      <c r="C132" s="193" t="s">
        <v>226</v>
      </c>
      <c r="D132" s="193" t="s">
        <v>166</v>
      </c>
      <c r="E132" s="194" t="s">
        <v>1919</v>
      </c>
      <c r="F132" s="195" t="s">
        <v>1920</v>
      </c>
      <c r="G132" s="196" t="s">
        <v>169</v>
      </c>
      <c r="H132" s="197">
        <v>10</v>
      </c>
      <c r="I132" s="198"/>
      <c r="J132" s="199">
        <f t="shared" si="0"/>
        <v>0</v>
      </c>
      <c r="K132" s="195" t="s">
        <v>170</v>
      </c>
      <c r="L132" s="41"/>
      <c r="M132" s="200" t="s">
        <v>1</v>
      </c>
      <c r="N132" s="201" t="s">
        <v>45</v>
      </c>
      <c r="O132" s="73"/>
      <c r="P132" s="202">
        <f t="shared" si="1"/>
        <v>0</v>
      </c>
      <c r="Q132" s="202">
        <v>0</v>
      </c>
      <c r="R132" s="202">
        <f t="shared" si="2"/>
        <v>0</v>
      </c>
      <c r="S132" s="202">
        <v>6.6000000000000003E-2</v>
      </c>
      <c r="T132" s="203">
        <f t="shared" si="3"/>
        <v>0.66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04" t="s">
        <v>171</v>
      </c>
      <c r="AT132" s="204" t="s">
        <v>166</v>
      </c>
      <c r="AU132" s="204" t="s">
        <v>90</v>
      </c>
      <c r="AY132" s="19" t="s">
        <v>164</v>
      </c>
      <c r="BE132" s="205">
        <f t="shared" si="4"/>
        <v>0</v>
      </c>
      <c r="BF132" s="205">
        <f t="shared" si="5"/>
        <v>0</v>
      </c>
      <c r="BG132" s="205">
        <f t="shared" si="6"/>
        <v>0</v>
      </c>
      <c r="BH132" s="205">
        <f t="shared" si="7"/>
        <v>0</v>
      </c>
      <c r="BI132" s="205">
        <f t="shared" si="8"/>
        <v>0</v>
      </c>
      <c r="BJ132" s="19" t="s">
        <v>88</v>
      </c>
      <c r="BK132" s="205">
        <f t="shared" si="9"/>
        <v>0</v>
      </c>
      <c r="BL132" s="19" t="s">
        <v>171</v>
      </c>
      <c r="BM132" s="204" t="s">
        <v>1921</v>
      </c>
    </row>
    <row r="133" spans="1:65" s="2" customFormat="1" ht="22.2" customHeight="1">
      <c r="A133" s="36"/>
      <c r="B133" s="37"/>
      <c r="C133" s="193" t="s">
        <v>240</v>
      </c>
      <c r="D133" s="193" t="s">
        <v>166</v>
      </c>
      <c r="E133" s="194" t="s">
        <v>1922</v>
      </c>
      <c r="F133" s="195" t="s">
        <v>1923</v>
      </c>
      <c r="G133" s="196" t="s">
        <v>169</v>
      </c>
      <c r="H133" s="197">
        <v>10</v>
      </c>
      <c r="I133" s="198"/>
      <c r="J133" s="199">
        <f t="shared" si="0"/>
        <v>0</v>
      </c>
      <c r="K133" s="195" t="s">
        <v>170</v>
      </c>
      <c r="L133" s="41"/>
      <c r="M133" s="200" t="s">
        <v>1</v>
      </c>
      <c r="N133" s="201" t="s">
        <v>45</v>
      </c>
      <c r="O133" s="73"/>
      <c r="P133" s="202">
        <f t="shared" si="1"/>
        <v>0</v>
      </c>
      <c r="Q133" s="202">
        <v>0</v>
      </c>
      <c r="R133" s="202">
        <f t="shared" si="2"/>
        <v>0</v>
      </c>
      <c r="S133" s="202">
        <v>0.11</v>
      </c>
      <c r="T133" s="203">
        <f t="shared" si="3"/>
        <v>1.1000000000000001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04" t="s">
        <v>171</v>
      </c>
      <c r="AT133" s="204" t="s">
        <v>166</v>
      </c>
      <c r="AU133" s="204" t="s">
        <v>90</v>
      </c>
      <c r="AY133" s="19" t="s">
        <v>164</v>
      </c>
      <c r="BE133" s="205">
        <f t="shared" si="4"/>
        <v>0</v>
      </c>
      <c r="BF133" s="205">
        <f t="shared" si="5"/>
        <v>0</v>
      </c>
      <c r="BG133" s="205">
        <f t="shared" si="6"/>
        <v>0</v>
      </c>
      <c r="BH133" s="205">
        <f t="shared" si="7"/>
        <v>0</v>
      </c>
      <c r="BI133" s="205">
        <f t="shared" si="8"/>
        <v>0</v>
      </c>
      <c r="BJ133" s="19" t="s">
        <v>88</v>
      </c>
      <c r="BK133" s="205">
        <f t="shared" si="9"/>
        <v>0</v>
      </c>
      <c r="BL133" s="19" t="s">
        <v>171</v>
      </c>
      <c r="BM133" s="204" t="s">
        <v>1924</v>
      </c>
    </row>
    <row r="134" spans="1:65" s="2" customFormat="1" ht="22.2" customHeight="1">
      <c r="A134" s="36"/>
      <c r="B134" s="37"/>
      <c r="C134" s="193" t="s">
        <v>245</v>
      </c>
      <c r="D134" s="193" t="s">
        <v>166</v>
      </c>
      <c r="E134" s="194" t="s">
        <v>1925</v>
      </c>
      <c r="F134" s="195" t="s">
        <v>1926</v>
      </c>
      <c r="G134" s="196" t="s">
        <v>169</v>
      </c>
      <c r="H134" s="197">
        <v>10</v>
      </c>
      <c r="I134" s="198"/>
      <c r="J134" s="199">
        <f t="shared" si="0"/>
        <v>0</v>
      </c>
      <c r="K134" s="195" t="s">
        <v>170</v>
      </c>
      <c r="L134" s="41"/>
      <c r="M134" s="200" t="s">
        <v>1</v>
      </c>
      <c r="N134" s="201" t="s">
        <v>45</v>
      </c>
      <c r="O134" s="73"/>
      <c r="P134" s="202">
        <f t="shared" si="1"/>
        <v>0</v>
      </c>
      <c r="Q134" s="202">
        <v>0</v>
      </c>
      <c r="R134" s="202">
        <f t="shared" si="2"/>
        <v>0</v>
      </c>
      <c r="S134" s="202">
        <v>0</v>
      </c>
      <c r="T134" s="203">
        <f t="shared" si="3"/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04" t="s">
        <v>171</v>
      </c>
      <c r="AT134" s="204" t="s">
        <v>166</v>
      </c>
      <c r="AU134" s="204" t="s">
        <v>90</v>
      </c>
      <c r="AY134" s="19" t="s">
        <v>164</v>
      </c>
      <c r="BE134" s="205">
        <f t="shared" si="4"/>
        <v>0</v>
      </c>
      <c r="BF134" s="205">
        <f t="shared" si="5"/>
        <v>0</v>
      </c>
      <c r="BG134" s="205">
        <f t="shared" si="6"/>
        <v>0</v>
      </c>
      <c r="BH134" s="205">
        <f t="shared" si="7"/>
        <v>0</v>
      </c>
      <c r="BI134" s="205">
        <f t="shared" si="8"/>
        <v>0</v>
      </c>
      <c r="BJ134" s="19" t="s">
        <v>88</v>
      </c>
      <c r="BK134" s="205">
        <f t="shared" si="9"/>
        <v>0</v>
      </c>
      <c r="BL134" s="19" t="s">
        <v>171</v>
      </c>
      <c r="BM134" s="204" t="s">
        <v>1927</v>
      </c>
    </row>
    <row r="135" spans="1:65" s="2" customFormat="1" ht="22.2" customHeight="1">
      <c r="A135" s="36"/>
      <c r="B135" s="37"/>
      <c r="C135" s="193" t="s">
        <v>253</v>
      </c>
      <c r="D135" s="193" t="s">
        <v>166</v>
      </c>
      <c r="E135" s="194" t="s">
        <v>1928</v>
      </c>
      <c r="F135" s="195" t="s">
        <v>1929</v>
      </c>
      <c r="G135" s="196" t="s">
        <v>169</v>
      </c>
      <c r="H135" s="197">
        <v>10</v>
      </c>
      <c r="I135" s="198"/>
      <c r="J135" s="199">
        <f t="shared" si="0"/>
        <v>0</v>
      </c>
      <c r="K135" s="195" t="s">
        <v>170</v>
      </c>
      <c r="L135" s="41"/>
      <c r="M135" s="200" t="s">
        <v>1</v>
      </c>
      <c r="N135" s="201" t="s">
        <v>45</v>
      </c>
      <c r="O135" s="73"/>
      <c r="P135" s="202">
        <f t="shared" si="1"/>
        <v>0</v>
      </c>
      <c r="Q135" s="202">
        <v>0</v>
      </c>
      <c r="R135" s="202">
        <f t="shared" si="2"/>
        <v>0</v>
      </c>
      <c r="S135" s="202">
        <v>0</v>
      </c>
      <c r="T135" s="203">
        <f t="shared" si="3"/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04" t="s">
        <v>171</v>
      </c>
      <c r="AT135" s="204" t="s">
        <v>166</v>
      </c>
      <c r="AU135" s="204" t="s">
        <v>90</v>
      </c>
      <c r="AY135" s="19" t="s">
        <v>164</v>
      </c>
      <c r="BE135" s="205">
        <f t="shared" si="4"/>
        <v>0</v>
      </c>
      <c r="BF135" s="205">
        <f t="shared" si="5"/>
        <v>0</v>
      </c>
      <c r="BG135" s="205">
        <f t="shared" si="6"/>
        <v>0</v>
      </c>
      <c r="BH135" s="205">
        <f t="shared" si="7"/>
        <v>0</v>
      </c>
      <c r="BI135" s="205">
        <f t="shared" si="8"/>
        <v>0</v>
      </c>
      <c r="BJ135" s="19" t="s">
        <v>88</v>
      </c>
      <c r="BK135" s="205">
        <f t="shared" si="9"/>
        <v>0</v>
      </c>
      <c r="BL135" s="19" t="s">
        <v>171</v>
      </c>
      <c r="BM135" s="204" t="s">
        <v>1930</v>
      </c>
    </row>
    <row r="136" spans="1:65" s="2" customFormat="1" ht="22.2" customHeight="1">
      <c r="A136" s="36"/>
      <c r="B136" s="37"/>
      <c r="C136" s="193" t="s">
        <v>258</v>
      </c>
      <c r="D136" s="193" t="s">
        <v>166</v>
      </c>
      <c r="E136" s="194" t="s">
        <v>1931</v>
      </c>
      <c r="F136" s="195" t="s">
        <v>1932</v>
      </c>
      <c r="G136" s="196" t="s">
        <v>169</v>
      </c>
      <c r="H136" s="197">
        <v>10</v>
      </c>
      <c r="I136" s="198"/>
      <c r="J136" s="199">
        <f t="shared" si="0"/>
        <v>0</v>
      </c>
      <c r="K136" s="195" t="s">
        <v>170</v>
      </c>
      <c r="L136" s="41"/>
      <c r="M136" s="200" t="s">
        <v>1</v>
      </c>
      <c r="N136" s="201" t="s">
        <v>45</v>
      </c>
      <c r="O136" s="73"/>
      <c r="P136" s="202">
        <f t="shared" si="1"/>
        <v>0</v>
      </c>
      <c r="Q136" s="202">
        <v>3.8850000000000003E-2</v>
      </c>
      <c r="R136" s="202">
        <f t="shared" si="2"/>
        <v>0.38850000000000001</v>
      </c>
      <c r="S136" s="202">
        <v>0</v>
      </c>
      <c r="T136" s="203">
        <f t="shared" si="3"/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4" t="s">
        <v>171</v>
      </c>
      <c r="AT136" s="204" t="s">
        <v>166</v>
      </c>
      <c r="AU136" s="204" t="s">
        <v>90</v>
      </c>
      <c r="AY136" s="19" t="s">
        <v>164</v>
      </c>
      <c r="BE136" s="205">
        <f t="shared" si="4"/>
        <v>0</v>
      </c>
      <c r="BF136" s="205">
        <f t="shared" si="5"/>
        <v>0</v>
      </c>
      <c r="BG136" s="205">
        <f t="shared" si="6"/>
        <v>0</v>
      </c>
      <c r="BH136" s="205">
        <f t="shared" si="7"/>
        <v>0</v>
      </c>
      <c r="BI136" s="205">
        <f t="shared" si="8"/>
        <v>0</v>
      </c>
      <c r="BJ136" s="19" t="s">
        <v>88</v>
      </c>
      <c r="BK136" s="205">
        <f t="shared" si="9"/>
        <v>0</v>
      </c>
      <c r="BL136" s="19" t="s">
        <v>171</v>
      </c>
      <c r="BM136" s="204" t="s">
        <v>1933</v>
      </c>
    </row>
    <row r="137" spans="1:65" s="2" customFormat="1" ht="22.2" customHeight="1">
      <c r="A137" s="36"/>
      <c r="B137" s="37"/>
      <c r="C137" s="193" t="s">
        <v>8</v>
      </c>
      <c r="D137" s="193" t="s">
        <v>166</v>
      </c>
      <c r="E137" s="194" t="s">
        <v>1934</v>
      </c>
      <c r="F137" s="195" t="s">
        <v>1935</v>
      </c>
      <c r="G137" s="196" t="s">
        <v>169</v>
      </c>
      <c r="H137" s="197">
        <v>10</v>
      </c>
      <c r="I137" s="198"/>
      <c r="J137" s="199">
        <f t="shared" si="0"/>
        <v>0</v>
      </c>
      <c r="K137" s="195" t="s">
        <v>170</v>
      </c>
      <c r="L137" s="41"/>
      <c r="M137" s="200" t="s">
        <v>1</v>
      </c>
      <c r="N137" s="201" t="s">
        <v>45</v>
      </c>
      <c r="O137" s="73"/>
      <c r="P137" s="202">
        <f t="shared" si="1"/>
        <v>0</v>
      </c>
      <c r="Q137" s="202">
        <v>6.0429999999999998E-2</v>
      </c>
      <c r="R137" s="202">
        <f t="shared" si="2"/>
        <v>0.60429999999999995</v>
      </c>
      <c r="S137" s="202">
        <v>0</v>
      </c>
      <c r="T137" s="203">
        <f t="shared" si="3"/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04" t="s">
        <v>171</v>
      </c>
      <c r="AT137" s="204" t="s">
        <v>166</v>
      </c>
      <c r="AU137" s="204" t="s">
        <v>90</v>
      </c>
      <c r="AY137" s="19" t="s">
        <v>164</v>
      </c>
      <c r="BE137" s="205">
        <f t="shared" si="4"/>
        <v>0</v>
      </c>
      <c r="BF137" s="205">
        <f t="shared" si="5"/>
        <v>0</v>
      </c>
      <c r="BG137" s="205">
        <f t="shared" si="6"/>
        <v>0</v>
      </c>
      <c r="BH137" s="205">
        <f t="shared" si="7"/>
        <v>0</v>
      </c>
      <c r="BI137" s="205">
        <f t="shared" si="8"/>
        <v>0</v>
      </c>
      <c r="BJ137" s="19" t="s">
        <v>88</v>
      </c>
      <c r="BK137" s="205">
        <f t="shared" si="9"/>
        <v>0</v>
      </c>
      <c r="BL137" s="19" t="s">
        <v>171</v>
      </c>
      <c r="BM137" s="204" t="s">
        <v>1936</v>
      </c>
    </row>
    <row r="138" spans="1:65" s="2" customFormat="1" ht="22.2" customHeight="1">
      <c r="A138" s="36"/>
      <c r="B138" s="37"/>
      <c r="C138" s="193" t="s">
        <v>270</v>
      </c>
      <c r="D138" s="193" t="s">
        <v>166</v>
      </c>
      <c r="E138" s="194" t="s">
        <v>1937</v>
      </c>
      <c r="F138" s="195" t="s">
        <v>1938</v>
      </c>
      <c r="G138" s="196" t="s">
        <v>169</v>
      </c>
      <c r="H138" s="197">
        <v>10</v>
      </c>
      <c r="I138" s="198"/>
      <c r="J138" s="199">
        <f t="shared" si="0"/>
        <v>0</v>
      </c>
      <c r="K138" s="195" t="s">
        <v>170</v>
      </c>
      <c r="L138" s="41"/>
      <c r="M138" s="200" t="s">
        <v>1</v>
      </c>
      <c r="N138" s="201" t="s">
        <v>45</v>
      </c>
      <c r="O138" s="73"/>
      <c r="P138" s="202">
        <f t="shared" si="1"/>
        <v>0</v>
      </c>
      <c r="Q138" s="202">
        <v>0.10007000000000001</v>
      </c>
      <c r="R138" s="202">
        <f t="shared" si="2"/>
        <v>1.0007000000000001</v>
      </c>
      <c r="S138" s="202">
        <v>0</v>
      </c>
      <c r="T138" s="203">
        <f t="shared" si="3"/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4" t="s">
        <v>171</v>
      </c>
      <c r="AT138" s="204" t="s">
        <v>166</v>
      </c>
      <c r="AU138" s="204" t="s">
        <v>90</v>
      </c>
      <c r="AY138" s="19" t="s">
        <v>164</v>
      </c>
      <c r="BE138" s="205">
        <f t="shared" si="4"/>
        <v>0</v>
      </c>
      <c r="BF138" s="205">
        <f t="shared" si="5"/>
        <v>0</v>
      </c>
      <c r="BG138" s="205">
        <f t="shared" si="6"/>
        <v>0</v>
      </c>
      <c r="BH138" s="205">
        <f t="shared" si="7"/>
        <v>0</v>
      </c>
      <c r="BI138" s="205">
        <f t="shared" si="8"/>
        <v>0</v>
      </c>
      <c r="BJ138" s="19" t="s">
        <v>88</v>
      </c>
      <c r="BK138" s="205">
        <f t="shared" si="9"/>
        <v>0</v>
      </c>
      <c r="BL138" s="19" t="s">
        <v>171</v>
      </c>
      <c r="BM138" s="204" t="s">
        <v>1939</v>
      </c>
    </row>
    <row r="139" spans="1:65" s="2" customFormat="1" ht="22.2" customHeight="1">
      <c r="A139" s="36"/>
      <c r="B139" s="37"/>
      <c r="C139" s="193" t="s">
        <v>276</v>
      </c>
      <c r="D139" s="193" t="s">
        <v>166</v>
      </c>
      <c r="E139" s="194" t="s">
        <v>1940</v>
      </c>
      <c r="F139" s="195" t="s">
        <v>1941</v>
      </c>
      <c r="G139" s="196" t="s">
        <v>169</v>
      </c>
      <c r="H139" s="197">
        <v>10</v>
      </c>
      <c r="I139" s="198"/>
      <c r="J139" s="199">
        <f t="shared" si="0"/>
        <v>0</v>
      </c>
      <c r="K139" s="195" t="s">
        <v>170</v>
      </c>
      <c r="L139" s="41"/>
      <c r="M139" s="200" t="s">
        <v>1</v>
      </c>
      <c r="N139" s="201" t="s">
        <v>45</v>
      </c>
      <c r="O139" s="73"/>
      <c r="P139" s="202">
        <f t="shared" si="1"/>
        <v>0</v>
      </c>
      <c r="Q139" s="202">
        <v>4.2200000000000001E-2</v>
      </c>
      <c r="R139" s="202">
        <f t="shared" si="2"/>
        <v>0.42200000000000004</v>
      </c>
      <c r="S139" s="202">
        <v>0</v>
      </c>
      <c r="T139" s="203">
        <f t="shared" si="3"/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4" t="s">
        <v>171</v>
      </c>
      <c r="AT139" s="204" t="s">
        <v>166</v>
      </c>
      <c r="AU139" s="204" t="s">
        <v>90</v>
      </c>
      <c r="AY139" s="19" t="s">
        <v>164</v>
      </c>
      <c r="BE139" s="205">
        <f t="shared" si="4"/>
        <v>0</v>
      </c>
      <c r="BF139" s="205">
        <f t="shared" si="5"/>
        <v>0</v>
      </c>
      <c r="BG139" s="205">
        <f t="shared" si="6"/>
        <v>0</v>
      </c>
      <c r="BH139" s="205">
        <f t="shared" si="7"/>
        <v>0</v>
      </c>
      <c r="BI139" s="205">
        <f t="shared" si="8"/>
        <v>0</v>
      </c>
      <c r="BJ139" s="19" t="s">
        <v>88</v>
      </c>
      <c r="BK139" s="205">
        <f t="shared" si="9"/>
        <v>0</v>
      </c>
      <c r="BL139" s="19" t="s">
        <v>171</v>
      </c>
      <c r="BM139" s="204" t="s">
        <v>1942</v>
      </c>
    </row>
    <row r="140" spans="1:65" s="2" customFormat="1" ht="22.2" customHeight="1">
      <c r="A140" s="36"/>
      <c r="B140" s="37"/>
      <c r="C140" s="193" t="s">
        <v>281</v>
      </c>
      <c r="D140" s="193" t="s">
        <v>166</v>
      </c>
      <c r="E140" s="194" t="s">
        <v>1943</v>
      </c>
      <c r="F140" s="195" t="s">
        <v>1944</v>
      </c>
      <c r="G140" s="196" t="s">
        <v>169</v>
      </c>
      <c r="H140" s="197">
        <v>10</v>
      </c>
      <c r="I140" s="198"/>
      <c r="J140" s="199">
        <f t="shared" si="0"/>
        <v>0</v>
      </c>
      <c r="K140" s="195" t="s">
        <v>170</v>
      </c>
      <c r="L140" s="41"/>
      <c r="M140" s="200" t="s">
        <v>1</v>
      </c>
      <c r="N140" s="201" t="s">
        <v>45</v>
      </c>
      <c r="O140" s="73"/>
      <c r="P140" s="202">
        <f t="shared" si="1"/>
        <v>0</v>
      </c>
      <c r="Q140" s="202">
        <v>7.3300000000000004E-2</v>
      </c>
      <c r="R140" s="202">
        <f t="shared" si="2"/>
        <v>0.7330000000000001</v>
      </c>
      <c r="S140" s="202">
        <v>0</v>
      </c>
      <c r="T140" s="203">
        <f t="shared" si="3"/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4" t="s">
        <v>171</v>
      </c>
      <c r="AT140" s="204" t="s">
        <v>166</v>
      </c>
      <c r="AU140" s="204" t="s">
        <v>90</v>
      </c>
      <c r="AY140" s="19" t="s">
        <v>164</v>
      </c>
      <c r="BE140" s="205">
        <f t="shared" si="4"/>
        <v>0</v>
      </c>
      <c r="BF140" s="205">
        <f t="shared" si="5"/>
        <v>0</v>
      </c>
      <c r="BG140" s="205">
        <f t="shared" si="6"/>
        <v>0</v>
      </c>
      <c r="BH140" s="205">
        <f t="shared" si="7"/>
        <v>0</v>
      </c>
      <c r="BI140" s="205">
        <f t="shared" si="8"/>
        <v>0</v>
      </c>
      <c r="BJ140" s="19" t="s">
        <v>88</v>
      </c>
      <c r="BK140" s="205">
        <f t="shared" si="9"/>
        <v>0</v>
      </c>
      <c r="BL140" s="19" t="s">
        <v>171</v>
      </c>
      <c r="BM140" s="204" t="s">
        <v>1945</v>
      </c>
    </row>
    <row r="141" spans="1:65" s="2" customFormat="1" ht="22.2" customHeight="1">
      <c r="A141" s="36"/>
      <c r="B141" s="37"/>
      <c r="C141" s="193" t="s">
        <v>286</v>
      </c>
      <c r="D141" s="193" t="s">
        <v>166</v>
      </c>
      <c r="E141" s="194" t="s">
        <v>1946</v>
      </c>
      <c r="F141" s="195" t="s">
        <v>1947</v>
      </c>
      <c r="G141" s="196" t="s">
        <v>169</v>
      </c>
      <c r="H141" s="197">
        <v>10</v>
      </c>
      <c r="I141" s="198"/>
      <c r="J141" s="199">
        <f t="shared" si="0"/>
        <v>0</v>
      </c>
      <c r="K141" s="195" t="s">
        <v>170</v>
      </c>
      <c r="L141" s="41"/>
      <c r="M141" s="200" t="s">
        <v>1</v>
      </c>
      <c r="N141" s="201" t="s">
        <v>45</v>
      </c>
      <c r="O141" s="73"/>
      <c r="P141" s="202">
        <f t="shared" si="1"/>
        <v>0</v>
      </c>
      <c r="Q141" s="202">
        <v>8.4470000000000003E-2</v>
      </c>
      <c r="R141" s="202">
        <f t="shared" si="2"/>
        <v>0.84470000000000001</v>
      </c>
      <c r="S141" s="202">
        <v>0</v>
      </c>
      <c r="T141" s="203">
        <f t="shared" si="3"/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4" t="s">
        <v>171</v>
      </c>
      <c r="AT141" s="204" t="s">
        <v>166</v>
      </c>
      <c r="AU141" s="204" t="s">
        <v>90</v>
      </c>
      <c r="AY141" s="19" t="s">
        <v>164</v>
      </c>
      <c r="BE141" s="205">
        <f t="shared" si="4"/>
        <v>0</v>
      </c>
      <c r="BF141" s="205">
        <f t="shared" si="5"/>
        <v>0</v>
      </c>
      <c r="BG141" s="205">
        <f t="shared" si="6"/>
        <v>0</v>
      </c>
      <c r="BH141" s="205">
        <f t="shared" si="7"/>
        <v>0</v>
      </c>
      <c r="BI141" s="205">
        <f t="shared" si="8"/>
        <v>0</v>
      </c>
      <c r="BJ141" s="19" t="s">
        <v>88</v>
      </c>
      <c r="BK141" s="205">
        <f t="shared" si="9"/>
        <v>0</v>
      </c>
      <c r="BL141" s="19" t="s">
        <v>171</v>
      </c>
      <c r="BM141" s="204" t="s">
        <v>1948</v>
      </c>
    </row>
    <row r="142" spans="1:65" s="2" customFormat="1" ht="22.2" customHeight="1">
      <c r="A142" s="36"/>
      <c r="B142" s="37"/>
      <c r="C142" s="193" t="s">
        <v>292</v>
      </c>
      <c r="D142" s="193" t="s">
        <v>166</v>
      </c>
      <c r="E142" s="194" t="s">
        <v>1949</v>
      </c>
      <c r="F142" s="195" t="s">
        <v>1950</v>
      </c>
      <c r="G142" s="196" t="s">
        <v>169</v>
      </c>
      <c r="H142" s="197">
        <v>10</v>
      </c>
      <c r="I142" s="198"/>
      <c r="J142" s="199">
        <f t="shared" si="0"/>
        <v>0</v>
      </c>
      <c r="K142" s="195" t="s">
        <v>170</v>
      </c>
      <c r="L142" s="41"/>
      <c r="M142" s="200" t="s">
        <v>1</v>
      </c>
      <c r="N142" s="201" t="s">
        <v>45</v>
      </c>
      <c r="O142" s="73"/>
      <c r="P142" s="202">
        <f t="shared" si="1"/>
        <v>0</v>
      </c>
      <c r="Q142" s="202">
        <v>4.0289999999999999E-2</v>
      </c>
      <c r="R142" s="202">
        <f t="shared" si="2"/>
        <v>0.40289999999999998</v>
      </c>
      <c r="S142" s="202">
        <v>0</v>
      </c>
      <c r="T142" s="203">
        <f t="shared" si="3"/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4" t="s">
        <v>171</v>
      </c>
      <c r="AT142" s="204" t="s">
        <v>166</v>
      </c>
      <c r="AU142" s="204" t="s">
        <v>90</v>
      </c>
      <c r="AY142" s="19" t="s">
        <v>164</v>
      </c>
      <c r="BE142" s="205">
        <f t="shared" si="4"/>
        <v>0</v>
      </c>
      <c r="BF142" s="205">
        <f t="shared" si="5"/>
        <v>0</v>
      </c>
      <c r="BG142" s="205">
        <f t="shared" si="6"/>
        <v>0</v>
      </c>
      <c r="BH142" s="205">
        <f t="shared" si="7"/>
        <v>0</v>
      </c>
      <c r="BI142" s="205">
        <f t="shared" si="8"/>
        <v>0</v>
      </c>
      <c r="BJ142" s="19" t="s">
        <v>88</v>
      </c>
      <c r="BK142" s="205">
        <f t="shared" si="9"/>
        <v>0</v>
      </c>
      <c r="BL142" s="19" t="s">
        <v>171</v>
      </c>
      <c r="BM142" s="204" t="s">
        <v>1951</v>
      </c>
    </row>
    <row r="143" spans="1:65" s="2" customFormat="1" ht="22.2" customHeight="1">
      <c r="A143" s="36"/>
      <c r="B143" s="37"/>
      <c r="C143" s="193" t="s">
        <v>7</v>
      </c>
      <c r="D143" s="193" t="s">
        <v>166</v>
      </c>
      <c r="E143" s="194" t="s">
        <v>1952</v>
      </c>
      <c r="F143" s="195" t="s">
        <v>1953</v>
      </c>
      <c r="G143" s="196" t="s">
        <v>169</v>
      </c>
      <c r="H143" s="197">
        <v>10</v>
      </c>
      <c r="I143" s="198"/>
      <c r="J143" s="199">
        <f t="shared" si="0"/>
        <v>0</v>
      </c>
      <c r="K143" s="195" t="s">
        <v>170</v>
      </c>
      <c r="L143" s="41"/>
      <c r="M143" s="200" t="s">
        <v>1</v>
      </c>
      <c r="N143" s="201" t="s">
        <v>45</v>
      </c>
      <c r="O143" s="73"/>
      <c r="P143" s="202">
        <f t="shared" si="1"/>
        <v>0</v>
      </c>
      <c r="Q143" s="202">
        <v>6.0900000000000003E-2</v>
      </c>
      <c r="R143" s="202">
        <f t="shared" si="2"/>
        <v>0.60899999999999999</v>
      </c>
      <c r="S143" s="202">
        <v>0</v>
      </c>
      <c r="T143" s="203">
        <f t="shared" si="3"/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4" t="s">
        <v>171</v>
      </c>
      <c r="AT143" s="204" t="s">
        <v>166</v>
      </c>
      <c r="AU143" s="204" t="s">
        <v>90</v>
      </c>
      <c r="AY143" s="19" t="s">
        <v>164</v>
      </c>
      <c r="BE143" s="205">
        <f t="shared" si="4"/>
        <v>0</v>
      </c>
      <c r="BF143" s="205">
        <f t="shared" si="5"/>
        <v>0</v>
      </c>
      <c r="BG143" s="205">
        <f t="shared" si="6"/>
        <v>0</v>
      </c>
      <c r="BH143" s="205">
        <f t="shared" si="7"/>
        <v>0</v>
      </c>
      <c r="BI143" s="205">
        <f t="shared" si="8"/>
        <v>0</v>
      </c>
      <c r="BJ143" s="19" t="s">
        <v>88</v>
      </c>
      <c r="BK143" s="205">
        <f t="shared" si="9"/>
        <v>0</v>
      </c>
      <c r="BL143" s="19" t="s">
        <v>171</v>
      </c>
      <c r="BM143" s="204" t="s">
        <v>1954</v>
      </c>
    </row>
    <row r="144" spans="1:65" s="2" customFormat="1" ht="22.2" customHeight="1">
      <c r="A144" s="36"/>
      <c r="B144" s="37"/>
      <c r="C144" s="193" t="s">
        <v>303</v>
      </c>
      <c r="D144" s="193" t="s">
        <v>166</v>
      </c>
      <c r="E144" s="194" t="s">
        <v>1955</v>
      </c>
      <c r="F144" s="195" t="s">
        <v>1956</v>
      </c>
      <c r="G144" s="196" t="s">
        <v>169</v>
      </c>
      <c r="H144" s="197">
        <v>10</v>
      </c>
      <c r="I144" s="198"/>
      <c r="J144" s="199">
        <f t="shared" si="0"/>
        <v>0</v>
      </c>
      <c r="K144" s="195" t="s">
        <v>170</v>
      </c>
      <c r="L144" s="41"/>
      <c r="M144" s="200" t="s">
        <v>1</v>
      </c>
      <c r="N144" s="201" t="s">
        <v>45</v>
      </c>
      <c r="O144" s="73"/>
      <c r="P144" s="202">
        <f t="shared" si="1"/>
        <v>0</v>
      </c>
      <c r="Q144" s="202">
        <v>9.9750000000000005E-2</v>
      </c>
      <c r="R144" s="202">
        <f t="shared" si="2"/>
        <v>0.99750000000000005</v>
      </c>
      <c r="S144" s="202">
        <v>0</v>
      </c>
      <c r="T144" s="203">
        <f t="shared" si="3"/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4" t="s">
        <v>171</v>
      </c>
      <c r="AT144" s="204" t="s">
        <v>166</v>
      </c>
      <c r="AU144" s="204" t="s">
        <v>90</v>
      </c>
      <c r="AY144" s="19" t="s">
        <v>164</v>
      </c>
      <c r="BE144" s="205">
        <f t="shared" si="4"/>
        <v>0</v>
      </c>
      <c r="BF144" s="205">
        <f t="shared" si="5"/>
        <v>0</v>
      </c>
      <c r="BG144" s="205">
        <f t="shared" si="6"/>
        <v>0</v>
      </c>
      <c r="BH144" s="205">
        <f t="shared" si="7"/>
        <v>0</v>
      </c>
      <c r="BI144" s="205">
        <f t="shared" si="8"/>
        <v>0</v>
      </c>
      <c r="BJ144" s="19" t="s">
        <v>88</v>
      </c>
      <c r="BK144" s="205">
        <f t="shared" si="9"/>
        <v>0</v>
      </c>
      <c r="BL144" s="19" t="s">
        <v>171</v>
      </c>
      <c r="BM144" s="204" t="s">
        <v>1957</v>
      </c>
    </row>
    <row r="145" spans="1:65" s="2" customFormat="1" ht="22.2" customHeight="1">
      <c r="A145" s="36"/>
      <c r="B145" s="37"/>
      <c r="C145" s="193" t="s">
        <v>310</v>
      </c>
      <c r="D145" s="193" t="s">
        <v>166</v>
      </c>
      <c r="E145" s="194" t="s">
        <v>1958</v>
      </c>
      <c r="F145" s="195" t="s">
        <v>1959</v>
      </c>
      <c r="G145" s="196" t="s">
        <v>169</v>
      </c>
      <c r="H145" s="197">
        <v>10</v>
      </c>
      <c r="I145" s="198"/>
      <c r="J145" s="199">
        <f t="shared" si="0"/>
        <v>0</v>
      </c>
      <c r="K145" s="195" t="s">
        <v>170</v>
      </c>
      <c r="L145" s="41"/>
      <c r="M145" s="200" t="s">
        <v>1</v>
      </c>
      <c r="N145" s="201" t="s">
        <v>45</v>
      </c>
      <c r="O145" s="73"/>
      <c r="P145" s="202">
        <f t="shared" si="1"/>
        <v>0</v>
      </c>
      <c r="Q145" s="202">
        <v>0</v>
      </c>
      <c r="R145" s="202">
        <f t="shared" si="2"/>
        <v>0</v>
      </c>
      <c r="S145" s="202">
        <v>0</v>
      </c>
      <c r="T145" s="203">
        <f t="shared" si="3"/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4" t="s">
        <v>171</v>
      </c>
      <c r="AT145" s="204" t="s">
        <v>166</v>
      </c>
      <c r="AU145" s="204" t="s">
        <v>90</v>
      </c>
      <c r="AY145" s="19" t="s">
        <v>164</v>
      </c>
      <c r="BE145" s="205">
        <f t="shared" si="4"/>
        <v>0</v>
      </c>
      <c r="BF145" s="205">
        <f t="shared" si="5"/>
        <v>0</v>
      </c>
      <c r="BG145" s="205">
        <f t="shared" si="6"/>
        <v>0</v>
      </c>
      <c r="BH145" s="205">
        <f t="shared" si="7"/>
        <v>0</v>
      </c>
      <c r="BI145" s="205">
        <f t="shared" si="8"/>
        <v>0</v>
      </c>
      <c r="BJ145" s="19" t="s">
        <v>88</v>
      </c>
      <c r="BK145" s="205">
        <f t="shared" si="9"/>
        <v>0</v>
      </c>
      <c r="BL145" s="19" t="s">
        <v>171</v>
      </c>
      <c r="BM145" s="204" t="s">
        <v>1960</v>
      </c>
    </row>
    <row r="146" spans="1:65" s="2" customFormat="1" ht="22.2" customHeight="1">
      <c r="A146" s="36"/>
      <c r="B146" s="37"/>
      <c r="C146" s="193" t="s">
        <v>315</v>
      </c>
      <c r="D146" s="193" t="s">
        <v>166</v>
      </c>
      <c r="E146" s="194" t="s">
        <v>1961</v>
      </c>
      <c r="F146" s="195" t="s">
        <v>1962</v>
      </c>
      <c r="G146" s="196" t="s">
        <v>169</v>
      </c>
      <c r="H146" s="197">
        <v>10</v>
      </c>
      <c r="I146" s="198"/>
      <c r="J146" s="199">
        <f t="shared" si="0"/>
        <v>0</v>
      </c>
      <c r="K146" s="195" t="s">
        <v>170</v>
      </c>
      <c r="L146" s="41"/>
      <c r="M146" s="200" t="s">
        <v>1</v>
      </c>
      <c r="N146" s="201" t="s">
        <v>45</v>
      </c>
      <c r="O146" s="73"/>
      <c r="P146" s="202">
        <f t="shared" si="1"/>
        <v>0</v>
      </c>
      <c r="Q146" s="202">
        <v>0</v>
      </c>
      <c r="R146" s="202">
        <f t="shared" si="2"/>
        <v>0</v>
      </c>
      <c r="S146" s="202">
        <v>0</v>
      </c>
      <c r="T146" s="203">
        <f t="shared" si="3"/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4" t="s">
        <v>171</v>
      </c>
      <c r="AT146" s="204" t="s">
        <v>166</v>
      </c>
      <c r="AU146" s="204" t="s">
        <v>90</v>
      </c>
      <c r="AY146" s="19" t="s">
        <v>164</v>
      </c>
      <c r="BE146" s="205">
        <f t="shared" si="4"/>
        <v>0</v>
      </c>
      <c r="BF146" s="205">
        <f t="shared" si="5"/>
        <v>0</v>
      </c>
      <c r="BG146" s="205">
        <f t="shared" si="6"/>
        <v>0</v>
      </c>
      <c r="BH146" s="205">
        <f t="shared" si="7"/>
        <v>0</v>
      </c>
      <c r="BI146" s="205">
        <f t="shared" si="8"/>
        <v>0</v>
      </c>
      <c r="BJ146" s="19" t="s">
        <v>88</v>
      </c>
      <c r="BK146" s="205">
        <f t="shared" si="9"/>
        <v>0</v>
      </c>
      <c r="BL146" s="19" t="s">
        <v>171</v>
      </c>
      <c r="BM146" s="204" t="s">
        <v>1963</v>
      </c>
    </row>
    <row r="147" spans="1:65" s="2" customFormat="1" ht="22.2" customHeight="1">
      <c r="A147" s="36"/>
      <c r="B147" s="37"/>
      <c r="C147" s="193" t="s">
        <v>322</v>
      </c>
      <c r="D147" s="193" t="s">
        <v>166</v>
      </c>
      <c r="E147" s="194" t="s">
        <v>1964</v>
      </c>
      <c r="F147" s="195" t="s">
        <v>1965</v>
      </c>
      <c r="G147" s="196" t="s">
        <v>169</v>
      </c>
      <c r="H147" s="197">
        <v>10</v>
      </c>
      <c r="I147" s="198"/>
      <c r="J147" s="199">
        <f t="shared" si="0"/>
        <v>0</v>
      </c>
      <c r="K147" s="195" t="s">
        <v>170</v>
      </c>
      <c r="L147" s="41"/>
      <c r="M147" s="200" t="s">
        <v>1</v>
      </c>
      <c r="N147" s="201" t="s">
        <v>45</v>
      </c>
      <c r="O147" s="73"/>
      <c r="P147" s="202">
        <f t="shared" si="1"/>
        <v>0</v>
      </c>
      <c r="Q147" s="202">
        <v>0</v>
      </c>
      <c r="R147" s="202">
        <f t="shared" si="2"/>
        <v>0</v>
      </c>
      <c r="S147" s="202">
        <v>0</v>
      </c>
      <c r="T147" s="203">
        <f t="shared" si="3"/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4" t="s">
        <v>171</v>
      </c>
      <c r="AT147" s="204" t="s">
        <v>166</v>
      </c>
      <c r="AU147" s="204" t="s">
        <v>90</v>
      </c>
      <c r="AY147" s="19" t="s">
        <v>164</v>
      </c>
      <c r="BE147" s="205">
        <f t="shared" si="4"/>
        <v>0</v>
      </c>
      <c r="BF147" s="205">
        <f t="shared" si="5"/>
        <v>0</v>
      </c>
      <c r="BG147" s="205">
        <f t="shared" si="6"/>
        <v>0</v>
      </c>
      <c r="BH147" s="205">
        <f t="shared" si="7"/>
        <v>0</v>
      </c>
      <c r="BI147" s="205">
        <f t="shared" si="8"/>
        <v>0</v>
      </c>
      <c r="BJ147" s="19" t="s">
        <v>88</v>
      </c>
      <c r="BK147" s="205">
        <f t="shared" si="9"/>
        <v>0</v>
      </c>
      <c r="BL147" s="19" t="s">
        <v>171</v>
      </c>
      <c r="BM147" s="204" t="s">
        <v>1966</v>
      </c>
    </row>
    <row r="148" spans="1:65" s="2" customFormat="1" ht="22.2" customHeight="1">
      <c r="A148" s="36"/>
      <c r="B148" s="37"/>
      <c r="C148" s="193" t="s">
        <v>327</v>
      </c>
      <c r="D148" s="193" t="s">
        <v>166</v>
      </c>
      <c r="E148" s="194" t="s">
        <v>1967</v>
      </c>
      <c r="F148" s="195" t="s">
        <v>1968</v>
      </c>
      <c r="G148" s="196" t="s">
        <v>169</v>
      </c>
      <c r="H148" s="197">
        <v>10</v>
      </c>
      <c r="I148" s="198"/>
      <c r="J148" s="199">
        <f t="shared" si="0"/>
        <v>0</v>
      </c>
      <c r="K148" s="195" t="s">
        <v>170</v>
      </c>
      <c r="L148" s="41"/>
      <c r="M148" s="200" t="s">
        <v>1</v>
      </c>
      <c r="N148" s="201" t="s">
        <v>45</v>
      </c>
      <c r="O148" s="73"/>
      <c r="P148" s="202">
        <f t="shared" si="1"/>
        <v>0</v>
      </c>
      <c r="Q148" s="202">
        <v>6.1500000000000001E-3</v>
      </c>
      <c r="R148" s="202">
        <f t="shared" si="2"/>
        <v>6.1499999999999999E-2</v>
      </c>
      <c r="S148" s="202">
        <v>0</v>
      </c>
      <c r="T148" s="203">
        <f t="shared" si="3"/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4" t="s">
        <v>171</v>
      </c>
      <c r="AT148" s="204" t="s">
        <v>166</v>
      </c>
      <c r="AU148" s="204" t="s">
        <v>90</v>
      </c>
      <c r="AY148" s="19" t="s">
        <v>164</v>
      </c>
      <c r="BE148" s="205">
        <f t="shared" si="4"/>
        <v>0</v>
      </c>
      <c r="BF148" s="205">
        <f t="shared" si="5"/>
        <v>0</v>
      </c>
      <c r="BG148" s="205">
        <f t="shared" si="6"/>
        <v>0</v>
      </c>
      <c r="BH148" s="205">
        <f t="shared" si="7"/>
        <v>0</v>
      </c>
      <c r="BI148" s="205">
        <f t="shared" si="8"/>
        <v>0</v>
      </c>
      <c r="BJ148" s="19" t="s">
        <v>88</v>
      </c>
      <c r="BK148" s="205">
        <f t="shared" si="9"/>
        <v>0</v>
      </c>
      <c r="BL148" s="19" t="s">
        <v>171</v>
      </c>
      <c r="BM148" s="204" t="s">
        <v>1969</v>
      </c>
    </row>
    <row r="149" spans="1:65" s="2" customFormat="1" ht="22.2" customHeight="1">
      <c r="A149" s="36"/>
      <c r="B149" s="37"/>
      <c r="C149" s="193" t="s">
        <v>332</v>
      </c>
      <c r="D149" s="193" t="s">
        <v>166</v>
      </c>
      <c r="E149" s="194" t="s">
        <v>1970</v>
      </c>
      <c r="F149" s="195" t="s">
        <v>1971</v>
      </c>
      <c r="G149" s="196" t="s">
        <v>169</v>
      </c>
      <c r="H149" s="197">
        <v>10</v>
      </c>
      <c r="I149" s="198"/>
      <c r="J149" s="199">
        <f t="shared" si="0"/>
        <v>0</v>
      </c>
      <c r="K149" s="195" t="s">
        <v>170</v>
      </c>
      <c r="L149" s="41"/>
      <c r="M149" s="200" t="s">
        <v>1</v>
      </c>
      <c r="N149" s="201" t="s">
        <v>45</v>
      </c>
      <c r="O149" s="73"/>
      <c r="P149" s="202">
        <f t="shared" si="1"/>
        <v>0</v>
      </c>
      <c r="Q149" s="202">
        <v>6.4000000000000003E-3</v>
      </c>
      <c r="R149" s="202">
        <f t="shared" si="2"/>
        <v>6.4000000000000001E-2</v>
      </c>
      <c r="S149" s="202">
        <v>0</v>
      </c>
      <c r="T149" s="203">
        <f t="shared" si="3"/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04" t="s">
        <v>171</v>
      </c>
      <c r="AT149" s="204" t="s">
        <v>166</v>
      </c>
      <c r="AU149" s="204" t="s">
        <v>90</v>
      </c>
      <c r="AY149" s="19" t="s">
        <v>164</v>
      </c>
      <c r="BE149" s="205">
        <f t="shared" si="4"/>
        <v>0</v>
      </c>
      <c r="BF149" s="205">
        <f t="shared" si="5"/>
        <v>0</v>
      </c>
      <c r="BG149" s="205">
        <f t="shared" si="6"/>
        <v>0</v>
      </c>
      <c r="BH149" s="205">
        <f t="shared" si="7"/>
        <v>0</v>
      </c>
      <c r="BI149" s="205">
        <f t="shared" si="8"/>
        <v>0</v>
      </c>
      <c r="BJ149" s="19" t="s">
        <v>88</v>
      </c>
      <c r="BK149" s="205">
        <f t="shared" si="9"/>
        <v>0</v>
      </c>
      <c r="BL149" s="19" t="s">
        <v>171</v>
      </c>
      <c r="BM149" s="204" t="s">
        <v>1972</v>
      </c>
    </row>
    <row r="150" spans="1:65" s="2" customFormat="1" ht="22.2" customHeight="1">
      <c r="A150" s="36"/>
      <c r="B150" s="37"/>
      <c r="C150" s="193" t="s">
        <v>340</v>
      </c>
      <c r="D150" s="193" t="s">
        <v>166</v>
      </c>
      <c r="E150" s="194" t="s">
        <v>1973</v>
      </c>
      <c r="F150" s="195" t="s">
        <v>1974</v>
      </c>
      <c r="G150" s="196" t="s">
        <v>169</v>
      </c>
      <c r="H150" s="197">
        <v>10</v>
      </c>
      <c r="I150" s="198"/>
      <c r="J150" s="199">
        <f t="shared" si="0"/>
        <v>0</v>
      </c>
      <c r="K150" s="195" t="s">
        <v>170</v>
      </c>
      <c r="L150" s="41"/>
      <c r="M150" s="200" t="s">
        <v>1</v>
      </c>
      <c r="N150" s="201" t="s">
        <v>45</v>
      </c>
      <c r="O150" s="73"/>
      <c r="P150" s="202">
        <f t="shared" si="1"/>
        <v>0</v>
      </c>
      <c r="Q150" s="202">
        <v>5.3800000000000002E-3</v>
      </c>
      <c r="R150" s="202">
        <f t="shared" si="2"/>
        <v>5.3800000000000001E-2</v>
      </c>
      <c r="S150" s="202">
        <v>0</v>
      </c>
      <c r="T150" s="203">
        <f t="shared" si="3"/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4" t="s">
        <v>171</v>
      </c>
      <c r="AT150" s="204" t="s">
        <v>166</v>
      </c>
      <c r="AU150" s="204" t="s">
        <v>90</v>
      </c>
      <c r="AY150" s="19" t="s">
        <v>164</v>
      </c>
      <c r="BE150" s="205">
        <f t="shared" si="4"/>
        <v>0</v>
      </c>
      <c r="BF150" s="205">
        <f t="shared" si="5"/>
        <v>0</v>
      </c>
      <c r="BG150" s="205">
        <f t="shared" si="6"/>
        <v>0</v>
      </c>
      <c r="BH150" s="205">
        <f t="shared" si="7"/>
        <v>0</v>
      </c>
      <c r="BI150" s="205">
        <f t="shared" si="8"/>
        <v>0</v>
      </c>
      <c r="BJ150" s="19" t="s">
        <v>88</v>
      </c>
      <c r="BK150" s="205">
        <f t="shared" si="9"/>
        <v>0</v>
      </c>
      <c r="BL150" s="19" t="s">
        <v>171</v>
      </c>
      <c r="BM150" s="204" t="s">
        <v>1975</v>
      </c>
    </row>
    <row r="151" spans="1:65" s="2" customFormat="1" ht="22.2" customHeight="1">
      <c r="A151" s="36"/>
      <c r="B151" s="37"/>
      <c r="C151" s="193" t="s">
        <v>345</v>
      </c>
      <c r="D151" s="193" t="s">
        <v>166</v>
      </c>
      <c r="E151" s="194" t="s">
        <v>1976</v>
      </c>
      <c r="F151" s="195" t="s">
        <v>1977</v>
      </c>
      <c r="G151" s="196" t="s">
        <v>169</v>
      </c>
      <c r="H151" s="197">
        <v>10</v>
      </c>
      <c r="I151" s="198"/>
      <c r="J151" s="199">
        <f t="shared" si="0"/>
        <v>0</v>
      </c>
      <c r="K151" s="195" t="s">
        <v>170</v>
      </c>
      <c r="L151" s="41"/>
      <c r="M151" s="200" t="s">
        <v>1</v>
      </c>
      <c r="N151" s="201" t="s">
        <v>45</v>
      </c>
      <c r="O151" s="73"/>
      <c r="P151" s="202">
        <f t="shared" si="1"/>
        <v>0</v>
      </c>
      <c r="Q151" s="202">
        <v>0</v>
      </c>
      <c r="R151" s="202">
        <f t="shared" si="2"/>
        <v>0</v>
      </c>
      <c r="S151" s="202">
        <v>0</v>
      </c>
      <c r="T151" s="203">
        <f t="shared" si="3"/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4" t="s">
        <v>171</v>
      </c>
      <c r="AT151" s="204" t="s">
        <v>166</v>
      </c>
      <c r="AU151" s="204" t="s">
        <v>90</v>
      </c>
      <c r="AY151" s="19" t="s">
        <v>164</v>
      </c>
      <c r="BE151" s="205">
        <f t="shared" si="4"/>
        <v>0</v>
      </c>
      <c r="BF151" s="205">
        <f t="shared" si="5"/>
        <v>0</v>
      </c>
      <c r="BG151" s="205">
        <f t="shared" si="6"/>
        <v>0</v>
      </c>
      <c r="BH151" s="205">
        <f t="shared" si="7"/>
        <v>0</v>
      </c>
      <c r="BI151" s="205">
        <f t="shared" si="8"/>
        <v>0</v>
      </c>
      <c r="BJ151" s="19" t="s">
        <v>88</v>
      </c>
      <c r="BK151" s="205">
        <f t="shared" si="9"/>
        <v>0</v>
      </c>
      <c r="BL151" s="19" t="s">
        <v>171</v>
      </c>
      <c r="BM151" s="204" t="s">
        <v>1978</v>
      </c>
    </row>
    <row r="152" spans="1:65" s="2" customFormat="1" ht="22.2" customHeight="1">
      <c r="A152" s="36"/>
      <c r="B152" s="37"/>
      <c r="C152" s="193" t="s">
        <v>351</v>
      </c>
      <c r="D152" s="193" t="s">
        <v>166</v>
      </c>
      <c r="E152" s="194" t="s">
        <v>1979</v>
      </c>
      <c r="F152" s="195" t="s">
        <v>1980</v>
      </c>
      <c r="G152" s="196" t="s">
        <v>169</v>
      </c>
      <c r="H152" s="197">
        <v>10</v>
      </c>
      <c r="I152" s="198"/>
      <c r="J152" s="199">
        <f t="shared" si="0"/>
        <v>0</v>
      </c>
      <c r="K152" s="195" t="s">
        <v>170</v>
      </c>
      <c r="L152" s="41"/>
      <c r="M152" s="200" t="s">
        <v>1</v>
      </c>
      <c r="N152" s="201" t="s">
        <v>45</v>
      </c>
      <c r="O152" s="73"/>
      <c r="P152" s="202">
        <f t="shared" si="1"/>
        <v>0</v>
      </c>
      <c r="Q152" s="202">
        <v>0</v>
      </c>
      <c r="R152" s="202">
        <f t="shared" si="2"/>
        <v>0</v>
      </c>
      <c r="S152" s="202">
        <v>0</v>
      </c>
      <c r="T152" s="203">
        <f t="shared" si="3"/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04" t="s">
        <v>171</v>
      </c>
      <c r="AT152" s="204" t="s">
        <v>166</v>
      </c>
      <c r="AU152" s="204" t="s">
        <v>90</v>
      </c>
      <c r="AY152" s="19" t="s">
        <v>164</v>
      </c>
      <c r="BE152" s="205">
        <f t="shared" si="4"/>
        <v>0</v>
      </c>
      <c r="BF152" s="205">
        <f t="shared" si="5"/>
        <v>0</v>
      </c>
      <c r="BG152" s="205">
        <f t="shared" si="6"/>
        <v>0</v>
      </c>
      <c r="BH152" s="205">
        <f t="shared" si="7"/>
        <v>0</v>
      </c>
      <c r="BI152" s="205">
        <f t="shared" si="8"/>
        <v>0</v>
      </c>
      <c r="BJ152" s="19" t="s">
        <v>88</v>
      </c>
      <c r="BK152" s="205">
        <f t="shared" si="9"/>
        <v>0</v>
      </c>
      <c r="BL152" s="19" t="s">
        <v>171</v>
      </c>
      <c r="BM152" s="204" t="s">
        <v>1981</v>
      </c>
    </row>
    <row r="153" spans="1:65" s="2" customFormat="1" ht="22.2" customHeight="1">
      <c r="A153" s="36"/>
      <c r="B153" s="37"/>
      <c r="C153" s="193" t="s">
        <v>360</v>
      </c>
      <c r="D153" s="193" t="s">
        <v>166</v>
      </c>
      <c r="E153" s="194" t="s">
        <v>1982</v>
      </c>
      <c r="F153" s="195" t="s">
        <v>1983</v>
      </c>
      <c r="G153" s="196" t="s">
        <v>169</v>
      </c>
      <c r="H153" s="197">
        <v>10</v>
      </c>
      <c r="I153" s="198"/>
      <c r="J153" s="199">
        <f t="shared" si="0"/>
        <v>0</v>
      </c>
      <c r="K153" s="195" t="s">
        <v>170</v>
      </c>
      <c r="L153" s="41"/>
      <c r="M153" s="200" t="s">
        <v>1</v>
      </c>
      <c r="N153" s="201" t="s">
        <v>45</v>
      </c>
      <c r="O153" s="73"/>
      <c r="P153" s="202">
        <f t="shared" si="1"/>
        <v>0</v>
      </c>
      <c r="Q153" s="202">
        <v>1.5299999999999999E-3</v>
      </c>
      <c r="R153" s="202">
        <f t="shared" si="2"/>
        <v>1.5299999999999999E-2</v>
      </c>
      <c r="S153" s="202">
        <v>0</v>
      </c>
      <c r="T153" s="203">
        <f t="shared" si="3"/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4" t="s">
        <v>171</v>
      </c>
      <c r="AT153" s="204" t="s">
        <v>166</v>
      </c>
      <c r="AU153" s="204" t="s">
        <v>90</v>
      </c>
      <c r="AY153" s="19" t="s">
        <v>164</v>
      </c>
      <c r="BE153" s="205">
        <f t="shared" si="4"/>
        <v>0</v>
      </c>
      <c r="BF153" s="205">
        <f t="shared" si="5"/>
        <v>0</v>
      </c>
      <c r="BG153" s="205">
        <f t="shared" si="6"/>
        <v>0</v>
      </c>
      <c r="BH153" s="205">
        <f t="shared" si="7"/>
        <v>0</v>
      </c>
      <c r="BI153" s="205">
        <f t="shared" si="8"/>
        <v>0</v>
      </c>
      <c r="BJ153" s="19" t="s">
        <v>88</v>
      </c>
      <c r="BK153" s="205">
        <f t="shared" si="9"/>
        <v>0</v>
      </c>
      <c r="BL153" s="19" t="s">
        <v>171</v>
      </c>
      <c r="BM153" s="204" t="s">
        <v>1984</v>
      </c>
    </row>
    <row r="154" spans="1:65" s="2" customFormat="1" ht="22.2" customHeight="1">
      <c r="A154" s="36"/>
      <c r="B154" s="37"/>
      <c r="C154" s="193" t="s">
        <v>366</v>
      </c>
      <c r="D154" s="193" t="s">
        <v>166</v>
      </c>
      <c r="E154" s="194" t="s">
        <v>1985</v>
      </c>
      <c r="F154" s="195" t="s">
        <v>1986</v>
      </c>
      <c r="G154" s="196" t="s">
        <v>169</v>
      </c>
      <c r="H154" s="197">
        <v>10</v>
      </c>
      <c r="I154" s="198"/>
      <c r="J154" s="199">
        <f t="shared" si="0"/>
        <v>0</v>
      </c>
      <c r="K154" s="195" t="s">
        <v>170</v>
      </c>
      <c r="L154" s="41"/>
      <c r="M154" s="200" t="s">
        <v>1</v>
      </c>
      <c r="N154" s="201" t="s">
        <v>45</v>
      </c>
      <c r="O154" s="73"/>
      <c r="P154" s="202">
        <f t="shared" si="1"/>
        <v>0</v>
      </c>
      <c r="Q154" s="202">
        <v>1.34E-3</v>
      </c>
      <c r="R154" s="202">
        <f t="shared" si="2"/>
        <v>1.34E-2</v>
      </c>
      <c r="S154" s="202">
        <v>0</v>
      </c>
      <c r="T154" s="203">
        <f t="shared" si="3"/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4" t="s">
        <v>171</v>
      </c>
      <c r="AT154" s="204" t="s">
        <v>166</v>
      </c>
      <c r="AU154" s="204" t="s">
        <v>90</v>
      </c>
      <c r="AY154" s="19" t="s">
        <v>164</v>
      </c>
      <c r="BE154" s="205">
        <f t="shared" si="4"/>
        <v>0</v>
      </c>
      <c r="BF154" s="205">
        <f t="shared" si="5"/>
        <v>0</v>
      </c>
      <c r="BG154" s="205">
        <f t="shared" si="6"/>
        <v>0</v>
      </c>
      <c r="BH154" s="205">
        <f t="shared" si="7"/>
        <v>0</v>
      </c>
      <c r="BI154" s="205">
        <f t="shared" si="8"/>
        <v>0</v>
      </c>
      <c r="BJ154" s="19" t="s">
        <v>88</v>
      </c>
      <c r="BK154" s="205">
        <f t="shared" si="9"/>
        <v>0</v>
      </c>
      <c r="BL154" s="19" t="s">
        <v>171</v>
      </c>
      <c r="BM154" s="204" t="s">
        <v>1987</v>
      </c>
    </row>
    <row r="155" spans="1:65" s="2" customFormat="1" ht="22.2" customHeight="1">
      <c r="A155" s="36"/>
      <c r="B155" s="37"/>
      <c r="C155" s="193" t="s">
        <v>372</v>
      </c>
      <c r="D155" s="193" t="s">
        <v>166</v>
      </c>
      <c r="E155" s="194" t="s">
        <v>1988</v>
      </c>
      <c r="F155" s="195" t="s">
        <v>1989</v>
      </c>
      <c r="G155" s="196" t="s">
        <v>169</v>
      </c>
      <c r="H155" s="197">
        <v>10</v>
      </c>
      <c r="I155" s="198"/>
      <c r="J155" s="199">
        <f t="shared" si="0"/>
        <v>0</v>
      </c>
      <c r="K155" s="195" t="s">
        <v>170</v>
      </c>
      <c r="L155" s="41"/>
      <c r="M155" s="200" t="s">
        <v>1</v>
      </c>
      <c r="N155" s="201" t="s">
        <v>45</v>
      </c>
      <c r="O155" s="73"/>
      <c r="P155" s="202">
        <f t="shared" si="1"/>
        <v>0</v>
      </c>
      <c r="Q155" s="202">
        <v>2.0999999999999999E-3</v>
      </c>
      <c r="R155" s="202">
        <f t="shared" si="2"/>
        <v>2.0999999999999998E-2</v>
      </c>
      <c r="S155" s="202">
        <v>0</v>
      </c>
      <c r="T155" s="203">
        <f t="shared" si="3"/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4" t="s">
        <v>171</v>
      </c>
      <c r="AT155" s="204" t="s">
        <v>166</v>
      </c>
      <c r="AU155" s="204" t="s">
        <v>90</v>
      </c>
      <c r="AY155" s="19" t="s">
        <v>164</v>
      </c>
      <c r="BE155" s="205">
        <f t="shared" si="4"/>
        <v>0</v>
      </c>
      <c r="BF155" s="205">
        <f t="shared" si="5"/>
        <v>0</v>
      </c>
      <c r="BG155" s="205">
        <f t="shared" si="6"/>
        <v>0</v>
      </c>
      <c r="BH155" s="205">
        <f t="shared" si="7"/>
        <v>0</v>
      </c>
      <c r="BI155" s="205">
        <f t="shared" si="8"/>
        <v>0</v>
      </c>
      <c r="BJ155" s="19" t="s">
        <v>88</v>
      </c>
      <c r="BK155" s="205">
        <f t="shared" si="9"/>
        <v>0</v>
      </c>
      <c r="BL155" s="19" t="s">
        <v>171</v>
      </c>
      <c r="BM155" s="204" t="s">
        <v>1990</v>
      </c>
    </row>
    <row r="156" spans="1:65" s="2" customFormat="1" ht="22.2" customHeight="1">
      <c r="A156" s="36"/>
      <c r="B156" s="37"/>
      <c r="C156" s="193" t="s">
        <v>379</v>
      </c>
      <c r="D156" s="193" t="s">
        <v>166</v>
      </c>
      <c r="E156" s="194" t="s">
        <v>1991</v>
      </c>
      <c r="F156" s="195" t="s">
        <v>1992</v>
      </c>
      <c r="G156" s="196" t="s">
        <v>169</v>
      </c>
      <c r="H156" s="197">
        <v>10</v>
      </c>
      <c r="I156" s="198"/>
      <c r="J156" s="199">
        <f t="shared" si="0"/>
        <v>0</v>
      </c>
      <c r="K156" s="195" t="s">
        <v>170</v>
      </c>
      <c r="L156" s="41"/>
      <c r="M156" s="200" t="s">
        <v>1</v>
      </c>
      <c r="N156" s="201" t="s">
        <v>45</v>
      </c>
      <c r="O156" s="73"/>
      <c r="P156" s="202">
        <f t="shared" si="1"/>
        <v>0</v>
      </c>
      <c r="Q156" s="202">
        <v>4.1000000000000003E-3</v>
      </c>
      <c r="R156" s="202">
        <f t="shared" si="2"/>
        <v>4.1000000000000002E-2</v>
      </c>
      <c r="S156" s="202">
        <v>0</v>
      </c>
      <c r="T156" s="203">
        <f t="shared" si="3"/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04" t="s">
        <v>171</v>
      </c>
      <c r="AT156" s="204" t="s">
        <v>166</v>
      </c>
      <c r="AU156" s="204" t="s">
        <v>90</v>
      </c>
      <c r="AY156" s="19" t="s">
        <v>164</v>
      </c>
      <c r="BE156" s="205">
        <f t="shared" si="4"/>
        <v>0</v>
      </c>
      <c r="BF156" s="205">
        <f t="shared" si="5"/>
        <v>0</v>
      </c>
      <c r="BG156" s="205">
        <f t="shared" si="6"/>
        <v>0</v>
      </c>
      <c r="BH156" s="205">
        <f t="shared" si="7"/>
        <v>0</v>
      </c>
      <c r="BI156" s="205">
        <f t="shared" si="8"/>
        <v>0</v>
      </c>
      <c r="BJ156" s="19" t="s">
        <v>88</v>
      </c>
      <c r="BK156" s="205">
        <f t="shared" si="9"/>
        <v>0</v>
      </c>
      <c r="BL156" s="19" t="s">
        <v>171</v>
      </c>
      <c r="BM156" s="204" t="s">
        <v>1993</v>
      </c>
    </row>
    <row r="157" spans="1:65" s="2" customFormat="1" ht="22.2" customHeight="1">
      <c r="A157" s="36"/>
      <c r="B157" s="37"/>
      <c r="C157" s="193" t="s">
        <v>386</v>
      </c>
      <c r="D157" s="193" t="s">
        <v>166</v>
      </c>
      <c r="E157" s="194" t="s">
        <v>1994</v>
      </c>
      <c r="F157" s="195" t="s">
        <v>1995</v>
      </c>
      <c r="G157" s="196" t="s">
        <v>169</v>
      </c>
      <c r="H157" s="197">
        <v>10</v>
      </c>
      <c r="I157" s="198"/>
      <c r="J157" s="199">
        <f t="shared" si="0"/>
        <v>0</v>
      </c>
      <c r="K157" s="195" t="s">
        <v>170</v>
      </c>
      <c r="L157" s="41"/>
      <c r="M157" s="200" t="s">
        <v>1</v>
      </c>
      <c r="N157" s="201" t="s">
        <v>45</v>
      </c>
      <c r="O157" s="73"/>
      <c r="P157" s="202">
        <f t="shared" si="1"/>
        <v>0</v>
      </c>
      <c r="Q157" s="202">
        <v>0</v>
      </c>
      <c r="R157" s="202">
        <f t="shared" si="2"/>
        <v>0</v>
      </c>
      <c r="S157" s="202">
        <v>0</v>
      </c>
      <c r="T157" s="203">
        <f t="shared" si="3"/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4" t="s">
        <v>171</v>
      </c>
      <c r="AT157" s="204" t="s">
        <v>166</v>
      </c>
      <c r="AU157" s="204" t="s">
        <v>90</v>
      </c>
      <c r="AY157" s="19" t="s">
        <v>164</v>
      </c>
      <c r="BE157" s="205">
        <f t="shared" si="4"/>
        <v>0</v>
      </c>
      <c r="BF157" s="205">
        <f t="shared" si="5"/>
        <v>0</v>
      </c>
      <c r="BG157" s="205">
        <f t="shared" si="6"/>
        <v>0</v>
      </c>
      <c r="BH157" s="205">
        <f t="shared" si="7"/>
        <v>0</v>
      </c>
      <c r="BI157" s="205">
        <f t="shared" si="8"/>
        <v>0</v>
      </c>
      <c r="BJ157" s="19" t="s">
        <v>88</v>
      </c>
      <c r="BK157" s="205">
        <f t="shared" si="9"/>
        <v>0</v>
      </c>
      <c r="BL157" s="19" t="s">
        <v>171</v>
      </c>
      <c r="BM157" s="204" t="s">
        <v>1996</v>
      </c>
    </row>
    <row r="158" spans="1:65" s="2" customFormat="1" ht="22.2" customHeight="1">
      <c r="A158" s="36"/>
      <c r="B158" s="37"/>
      <c r="C158" s="193" t="s">
        <v>392</v>
      </c>
      <c r="D158" s="193" t="s">
        <v>166</v>
      </c>
      <c r="E158" s="194" t="s">
        <v>1997</v>
      </c>
      <c r="F158" s="195" t="s">
        <v>1998</v>
      </c>
      <c r="G158" s="196" t="s">
        <v>169</v>
      </c>
      <c r="H158" s="197">
        <v>10</v>
      </c>
      <c r="I158" s="198"/>
      <c r="J158" s="199">
        <f t="shared" si="0"/>
        <v>0</v>
      </c>
      <c r="K158" s="195" t="s">
        <v>170</v>
      </c>
      <c r="L158" s="41"/>
      <c r="M158" s="200" t="s">
        <v>1</v>
      </c>
      <c r="N158" s="201" t="s">
        <v>45</v>
      </c>
      <c r="O158" s="73"/>
      <c r="P158" s="202">
        <f t="shared" si="1"/>
        <v>0</v>
      </c>
      <c r="Q158" s="202">
        <v>0</v>
      </c>
      <c r="R158" s="202">
        <f t="shared" si="2"/>
        <v>0</v>
      </c>
      <c r="S158" s="202">
        <v>0</v>
      </c>
      <c r="T158" s="203">
        <f t="shared" si="3"/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4" t="s">
        <v>171</v>
      </c>
      <c r="AT158" s="204" t="s">
        <v>166</v>
      </c>
      <c r="AU158" s="204" t="s">
        <v>90</v>
      </c>
      <c r="AY158" s="19" t="s">
        <v>164</v>
      </c>
      <c r="BE158" s="205">
        <f t="shared" si="4"/>
        <v>0</v>
      </c>
      <c r="BF158" s="205">
        <f t="shared" si="5"/>
        <v>0</v>
      </c>
      <c r="BG158" s="205">
        <f t="shared" si="6"/>
        <v>0</v>
      </c>
      <c r="BH158" s="205">
        <f t="shared" si="7"/>
        <v>0</v>
      </c>
      <c r="BI158" s="205">
        <f t="shared" si="8"/>
        <v>0</v>
      </c>
      <c r="BJ158" s="19" t="s">
        <v>88</v>
      </c>
      <c r="BK158" s="205">
        <f t="shared" si="9"/>
        <v>0</v>
      </c>
      <c r="BL158" s="19" t="s">
        <v>171</v>
      </c>
      <c r="BM158" s="204" t="s">
        <v>1999</v>
      </c>
    </row>
    <row r="159" spans="1:65" s="2" customFormat="1" ht="14.4" customHeight="1">
      <c r="A159" s="36"/>
      <c r="B159" s="37"/>
      <c r="C159" s="193" t="s">
        <v>398</v>
      </c>
      <c r="D159" s="193" t="s">
        <v>166</v>
      </c>
      <c r="E159" s="194" t="s">
        <v>2000</v>
      </c>
      <c r="F159" s="195" t="s">
        <v>2001</v>
      </c>
      <c r="G159" s="196" t="s">
        <v>169</v>
      </c>
      <c r="H159" s="197">
        <v>10</v>
      </c>
      <c r="I159" s="198"/>
      <c r="J159" s="199">
        <f t="shared" si="0"/>
        <v>0</v>
      </c>
      <c r="K159" s="195" t="s">
        <v>170</v>
      </c>
      <c r="L159" s="41"/>
      <c r="M159" s="200" t="s">
        <v>1</v>
      </c>
      <c r="N159" s="201" t="s">
        <v>45</v>
      </c>
      <c r="O159" s="73"/>
      <c r="P159" s="202">
        <f t="shared" si="1"/>
        <v>0</v>
      </c>
      <c r="Q159" s="202">
        <v>4.6999999999999999E-4</v>
      </c>
      <c r="R159" s="202">
        <f t="shared" si="2"/>
        <v>4.7000000000000002E-3</v>
      </c>
      <c r="S159" s="202">
        <v>0</v>
      </c>
      <c r="T159" s="203">
        <f t="shared" si="3"/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04" t="s">
        <v>171</v>
      </c>
      <c r="AT159" s="204" t="s">
        <v>166</v>
      </c>
      <c r="AU159" s="204" t="s">
        <v>90</v>
      </c>
      <c r="AY159" s="19" t="s">
        <v>164</v>
      </c>
      <c r="BE159" s="205">
        <f t="shared" si="4"/>
        <v>0</v>
      </c>
      <c r="BF159" s="205">
        <f t="shared" si="5"/>
        <v>0</v>
      </c>
      <c r="BG159" s="205">
        <f t="shared" si="6"/>
        <v>0</v>
      </c>
      <c r="BH159" s="205">
        <f t="shared" si="7"/>
        <v>0</v>
      </c>
      <c r="BI159" s="205">
        <f t="shared" si="8"/>
        <v>0</v>
      </c>
      <c r="BJ159" s="19" t="s">
        <v>88</v>
      </c>
      <c r="BK159" s="205">
        <f t="shared" si="9"/>
        <v>0</v>
      </c>
      <c r="BL159" s="19" t="s">
        <v>171</v>
      </c>
      <c r="BM159" s="204" t="s">
        <v>2002</v>
      </c>
    </row>
    <row r="160" spans="1:65" s="2" customFormat="1" ht="22.2" customHeight="1">
      <c r="A160" s="36"/>
      <c r="B160" s="37"/>
      <c r="C160" s="193" t="s">
        <v>407</v>
      </c>
      <c r="D160" s="193" t="s">
        <v>166</v>
      </c>
      <c r="E160" s="194" t="s">
        <v>2003</v>
      </c>
      <c r="F160" s="195" t="s">
        <v>2004</v>
      </c>
      <c r="G160" s="196" t="s">
        <v>169</v>
      </c>
      <c r="H160" s="197">
        <v>10</v>
      </c>
      <c r="I160" s="198"/>
      <c r="J160" s="199">
        <f t="shared" si="0"/>
        <v>0</v>
      </c>
      <c r="K160" s="195" t="s">
        <v>170</v>
      </c>
      <c r="L160" s="41"/>
      <c r="M160" s="200" t="s">
        <v>1</v>
      </c>
      <c r="N160" s="201" t="s">
        <v>45</v>
      </c>
      <c r="O160" s="73"/>
      <c r="P160" s="202">
        <f t="shared" si="1"/>
        <v>0</v>
      </c>
      <c r="Q160" s="202">
        <v>0</v>
      </c>
      <c r="R160" s="202">
        <f t="shared" si="2"/>
        <v>0</v>
      </c>
      <c r="S160" s="202">
        <v>0</v>
      </c>
      <c r="T160" s="203">
        <f t="shared" si="3"/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4" t="s">
        <v>171</v>
      </c>
      <c r="AT160" s="204" t="s">
        <v>166</v>
      </c>
      <c r="AU160" s="204" t="s">
        <v>90</v>
      </c>
      <c r="AY160" s="19" t="s">
        <v>164</v>
      </c>
      <c r="BE160" s="205">
        <f t="shared" si="4"/>
        <v>0</v>
      </c>
      <c r="BF160" s="205">
        <f t="shared" si="5"/>
        <v>0</v>
      </c>
      <c r="BG160" s="205">
        <f t="shared" si="6"/>
        <v>0</v>
      </c>
      <c r="BH160" s="205">
        <f t="shared" si="7"/>
        <v>0</v>
      </c>
      <c r="BI160" s="205">
        <f t="shared" si="8"/>
        <v>0</v>
      </c>
      <c r="BJ160" s="19" t="s">
        <v>88</v>
      </c>
      <c r="BK160" s="205">
        <f t="shared" si="9"/>
        <v>0</v>
      </c>
      <c r="BL160" s="19" t="s">
        <v>171</v>
      </c>
      <c r="BM160" s="204" t="s">
        <v>2005</v>
      </c>
    </row>
    <row r="161" spans="1:65" s="2" customFormat="1" ht="22.2" customHeight="1">
      <c r="A161" s="36"/>
      <c r="B161" s="37"/>
      <c r="C161" s="193" t="s">
        <v>417</v>
      </c>
      <c r="D161" s="193" t="s">
        <v>166</v>
      </c>
      <c r="E161" s="194" t="s">
        <v>2006</v>
      </c>
      <c r="F161" s="195" t="s">
        <v>2007</v>
      </c>
      <c r="G161" s="196" t="s">
        <v>169</v>
      </c>
      <c r="H161" s="197">
        <v>10</v>
      </c>
      <c r="I161" s="198"/>
      <c r="J161" s="199">
        <f t="shared" si="0"/>
        <v>0</v>
      </c>
      <c r="K161" s="195" t="s">
        <v>170</v>
      </c>
      <c r="L161" s="41"/>
      <c r="M161" s="200" t="s">
        <v>1</v>
      </c>
      <c r="N161" s="201" t="s">
        <v>45</v>
      </c>
      <c r="O161" s="73"/>
      <c r="P161" s="202">
        <f t="shared" si="1"/>
        <v>0</v>
      </c>
      <c r="Q161" s="202">
        <v>0</v>
      </c>
      <c r="R161" s="202">
        <f t="shared" si="2"/>
        <v>0</v>
      </c>
      <c r="S161" s="202">
        <v>0</v>
      </c>
      <c r="T161" s="203">
        <f t="shared" si="3"/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4" t="s">
        <v>171</v>
      </c>
      <c r="AT161" s="204" t="s">
        <v>166</v>
      </c>
      <c r="AU161" s="204" t="s">
        <v>90</v>
      </c>
      <c r="AY161" s="19" t="s">
        <v>164</v>
      </c>
      <c r="BE161" s="205">
        <f t="shared" si="4"/>
        <v>0</v>
      </c>
      <c r="BF161" s="205">
        <f t="shared" si="5"/>
        <v>0</v>
      </c>
      <c r="BG161" s="205">
        <f t="shared" si="6"/>
        <v>0</v>
      </c>
      <c r="BH161" s="205">
        <f t="shared" si="7"/>
        <v>0</v>
      </c>
      <c r="BI161" s="205">
        <f t="shared" si="8"/>
        <v>0</v>
      </c>
      <c r="BJ161" s="19" t="s">
        <v>88</v>
      </c>
      <c r="BK161" s="205">
        <f t="shared" si="9"/>
        <v>0</v>
      </c>
      <c r="BL161" s="19" t="s">
        <v>171</v>
      </c>
      <c r="BM161" s="204" t="s">
        <v>2008</v>
      </c>
    </row>
    <row r="162" spans="1:65" s="12" customFormat="1" ht="22.8" customHeight="1">
      <c r="B162" s="177"/>
      <c r="C162" s="178"/>
      <c r="D162" s="179" t="s">
        <v>79</v>
      </c>
      <c r="E162" s="191" t="s">
        <v>498</v>
      </c>
      <c r="F162" s="191" t="s">
        <v>499</v>
      </c>
      <c r="G162" s="178"/>
      <c r="H162" s="178"/>
      <c r="I162" s="181"/>
      <c r="J162" s="192">
        <f>BK162</f>
        <v>0</v>
      </c>
      <c r="K162" s="178"/>
      <c r="L162" s="183"/>
      <c r="M162" s="184"/>
      <c r="N162" s="185"/>
      <c r="O162" s="185"/>
      <c r="P162" s="186">
        <f>SUM(P163:P167)</f>
        <v>0</v>
      </c>
      <c r="Q162" s="185"/>
      <c r="R162" s="186">
        <f>SUM(R163:R167)</f>
        <v>0</v>
      </c>
      <c r="S162" s="185"/>
      <c r="T162" s="187">
        <f>SUM(T163:T167)</f>
        <v>0</v>
      </c>
      <c r="AR162" s="188" t="s">
        <v>88</v>
      </c>
      <c r="AT162" s="189" t="s">
        <v>79</v>
      </c>
      <c r="AU162" s="189" t="s">
        <v>88</v>
      </c>
      <c r="AY162" s="188" t="s">
        <v>164</v>
      </c>
      <c r="BK162" s="190">
        <f>SUM(BK163:BK167)</f>
        <v>0</v>
      </c>
    </row>
    <row r="163" spans="1:65" s="2" customFormat="1" ht="30" customHeight="1">
      <c r="A163" s="36"/>
      <c r="B163" s="37"/>
      <c r="C163" s="193" t="s">
        <v>432</v>
      </c>
      <c r="D163" s="193" t="s">
        <v>166</v>
      </c>
      <c r="E163" s="194" t="s">
        <v>501</v>
      </c>
      <c r="F163" s="195" t="s">
        <v>502</v>
      </c>
      <c r="G163" s="196" t="s">
        <v>186</v>
      </c>
      <c r="H163" s="197">
        <v>10.92</v>
      </c>
      <c r="I163" s="198"/>
      <c r="J163" s="199">
        <f>ROUND(I163*H163,2)</f>
        <v>0</v>
      </c>
      <c r="K163" s="195" t="s">
        <v>1</v>
      </c>
      <c r="L163" s="41"/>
      <c r="M163" s="200" t="s">
        <v>1</v>
      </c>
      <c r="N163" s="201" t="s">
        <v>45</v>
      </c>
      <c r="O163" s="73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04" t="s">
        <v>171</v>
      </c>
      <c r="AT163" s="204" t="s">
        <v>166</v>
      </c>
      <c r="AU163" s="204" t="s">
        <v>90</v>
      </c>
      <c r="AY163" s="19" t="s">
        <v>164</v>
      </c>
      <c r="BE163" s="205">
        <f>IF(N163="základní",J163,0)</f>
        <v>0</v>
      </c>
      <c r="BF163" s="205">
        <f>IF(N163="snížená",J163,0)</f>
        <v>0</v>
      </c>
      <c r="BG163" s="205">
        <f>IF(N163="zákl. přenesená",J163,0)</f>
        <v>0</v>
      </c>
      <c r="BH163" s="205">
        <f>IF(N163="sníž. přenesená",J163,0)</f>
        <v>0</v>
      </c>
      <c r="BI163" s="205">
        <f>IF(N163="nulová",J163,0)</f>
        <v>0</v>
      </c>
      <c r="BJ163" s="19" t="s">
        <v>88</v>
      </c>
      <c r="BK163" s="205">
        <f>ROUND(I163*H163,2)</f>
        <v>0</v>
      </c>
      <c r="BL163" s="19" t="s">
        <v>171</v>
      </c>
      <c r="BM163" s="204" t="s">
        <v>2009</v>
      </c>
    </row>
    <row r="164" spans="1:65" s="2" customFormat="1" ht="22.2" customHeight="1">
      <c r="A164" s="36"/>
      <c r="B164" s="37"/>
      <c r="C164" s="193" t="s">
        <v>436</v>
      </c>
      <c r="D164" s="193" t="s">
        <v>166</v>
      </c>
      <c r="E164" s="194" t="s">
        <v>505</v>
      </c>
      <c r="F164" s="195" t="s">
        <v>1877</v>
      </c>
      <c r="G164" s="196" t="s">
        <v>186</v>
      </c>
      <c r="H164" s="197">
        <v>10.92</v>
      </c>
      <c r="I164" s="198"/>
      <c r="J164" s="199">
        <f>ROUND(I164*H164,2)</f>
        <v>0</v>
      </c>
      <c r="K164" s="195" t="s">
        <v>1</v>
      </c>
      <c r="L164" s="41"/>
      <c r="M164" s="200" t="s">
        <v>1</v>
      </c>
      <c r="N164" s="201" t="s">
        <v>45</v>
      </c>
      <c r="O164" s="73"/>
      <c r="P164" s="202">
        <f>O164*H164</f>
        <v>0</v>
      </c>
      <c r="Q164" s="202">
        <v>0</v>
      </c>
      <c r="R164" s="202">
        <f>Q164*H164</f>
        <v>0</v>
      </c>
      <c r="S164" s="202">
        <v>0</v>
      </c>
      <c r="T164" s="203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04" t="s">
        <v>171</v>
      </c>
      <c r="AT164" s="204" t="s">
        <v>166</v>
      </c>
      <c r="AU164" s="204" t="s">
        <v>90</v>
      </c>
      <c r="AY164" s="19" t="s">
        <v>164</v>
      </c>
      <c r="BE164" s="205">
        <f>IF(N164="základní",J164,0)</f>
        <v>0</v>
      </c>
      <c r="BF164" s="205">
        <f>IF(N164="snížená",J164,0)</f>
        <v>0</v>
      </c>
      <c r="BG164" s="205">
        <f>IF(N164="zákl. přenesená",J164,0)</f>
        <v>0</v>
      </c>
      <c r="BH164" s="205">
        <f>IF(N164="sníž. přenesená",J164,0)</f>
        <v>0</v>
      </c>
      <c r="BI164" s="205">
        <f>IF(N164="nulová",J164,0)</f>
        <v>0</v>
      </c>
      <c r="BJ164" s="19" t="s">
        <v>88</v>
      </c>
      <c r="BK164" s="205">
        <f>ROUND(I164*H164,2)</f>
        <v>0</v>
      </c>
      <c r="BL164" s="19" t="s">
        <v>171</v>
      </c>
      <c r="BM164" s="204" t="s">
        <v>2010</v>
      </c>
    </row>
    <row r="165" spans="1:65" s="2" customFormat="1" ht="22.2" customHeight="1">
      <c r="A165" s="36"/>
      <c r="B165" s="37"/>
      <c r="C165" s="193" t="s">
        <v>442</v>
      </c>
      <c r="D165" s="193" t="s">
        <v>166</v>
      </c>
      <c r="E165" s="194" t="s">
        <v>509</v>
      </c>
      <c r="F165" s="195" t="s">
        <v>510</v>
      </c>
      <c r="G165" s="196" t="s">
        <v>186</v>
      </c>
      <c r="H165" s="197">
        <v>207.48</v>
      </c>
      <c r="I165" s="198"/>
      <c r="J165" s="199">
        <f>ROUND(I165*H165,2)</f>
        <v>0</v>
      </c>
      <c r="K165" s="195" t="s">
        <v>1</v>
      </c>
      <c r="L165" s="41"/>
      <c r="M165" s="200" t="s">
        <v>1</v>
      </c>
      <c r="N165" s="201" t="s">
        <v>45</v>
      </c>
      <c r="O165" s="73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04" t="s">
        <v>171</v>
      </c>
      <c r="AT165" s="204" t="s">
        <v>166</v>
      </c>
      <c r="AU165" s="204" t="s">
        <v>90</v>
      </c>
      <c r="AY165" s="19" t="s">
        <v>164</v>
      </c>
      <c r="BE165" s="205">
        <f>IF(N165="základní",J165,0)</f>
        <v>0</v>
      </c>
      <c r="BF165" s="205">
        <f>IF(N165="snížená",J165,0)</f>
        <v>0</v>
      </c>
      <c r="BG165" s="205">
        <f>IF(N165="zákl. přenesená",J165,0)</f>
        <v>0</v>
      </c>
      <c r="BH165" s="205">
        <f>IF(N165="sníž. přenesená",J165,0)</f>
        <v>0</v>
      </c>
      <c r="BI165" s="205">
        <f>IF(N165="nulová",J165,0)</f>
        <v>0</v>
      </c>
      <c r="BJ165" s="19" t="s">
        <v>88</v>
      </c>
      <c r="BK165" s="205">
        <f>ROUND(I165*H165,2)</f>
        <v>0</v>
      </c>
      <c r="BL165" s="19" t="s">
        <v>171</v>
      </c>
      <c r="BM165" s="204" t="s">
        <v>2011</v>
      </c>
    </row>
    <row r="166" spans="1:65" s="13" customFormat="1" ht="10.199999999999999">
      <c r="B166" s="206"/>
      <c r="C166" s="207"/>
      <c r="D166" s="208" t="s">
        <v>177</v>
      </c>
      <c r="E166" s="209" t="s">
        <v>1</v>
      </c>
      <c r="F166" s="210" t="s">
        <v>2012</v>
      </c>
      <c r="G166" s="207"/>
      <c r="H166" s="211">
        <v>207.48</v>
      </c>
      <c r="I166" s="212"/>
      <c r="J166" s="207"/>
      <c r="K166" s="207"/>
      <c r="L166" s="213"/>
      <c r="M166" s="214"/>
      <c r="N166" s="215"/>
      <c r="O166" s="215"/>
      <c r="P166" s="215"/>
      <c r="Q166" s="215"/>
      <c r="R166" s="215"/>
      <c r="S166" s="215"/>
      <c r="T166" s="216"/>
      <c r="AT166" s="217" t="s">
        <v>177</v>
      </c>
      <c r="AU166" s="217" t="s">
        <v>90</v>
      </c>
      <c r="AV166" s="13" t="s">
        <v>90</v>
      </c>
      <c r="AW166" s="13" t="s">
        <v>36</v>
      </c>
      <c r="AX166" s="13" t="s">
        <v>88</v>
      </c>
      <c r="AY166" s="217" t="s">
        <v>164</v>
      </c>
    </row>
    <row r="167" spans="1:65" s="2" customFormat="1" ht="30" customHeight="1">
      <c r="A167" s="36"/>
      <c r="B167" s="37"/>
      <c r="C167" s="193" t="s">
        <v>447</v>
      </c>
      <c r="D167" s="193" t="s">
        <v>166</v>
      </c>
      <c r="E167" s="194" t="s">
        <v>2013</v>
      </c>
      <c r="F167" s="195" t="s">
        <v>2014</v>
      </c>
      <c r="G167" s="196" t="s">
        <v>186</v>
      </c>
      <c r="H167" s="197">
        <v>10.92</v>
      </c>
      <c r="I167" s="198"/>
      <c r="J167" s="199">
        <f>ROUND(I167*H167,2)</f>
        <v>0</v>
      </c>
      <c r="K167" s="195" t="s">
        <v>170</v>
      </c>
      <c r="L167" s="41"/>
      <c r="M167" s="200" t="s">
        <v>1</v>
      </c>
      <c r="N167" s="201" t="s">
        <v>45</v>
      </c>
      <c r="O167" s="73"/>
      <c r="P167" s="202">
        <f>O167*H167</f>
        <v>0</v>
      </c>
      <c r="Q167" s="202">
        <v>0</v>
      </c>
      <c r="R167" s="202">
        <f>Q167*H167</f>
        <v>0</v>
      </c>
      <c r="S167" s="202">
        <v>0</v>
      </c>
      <c r="T167" s="203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4" t="s">
        <v>171</v>
      </c>
      <c r="AT167" s="204" t="s">
        <v>166</v>
      </c>
      <c r="AU167" s="204" t="s">
        <v>90</v>
      </c>
      <c r="AY167" s="19" t="s">
        <v>164</v>
      </c>
      <c r="BE167" s="205">
        <f>IF(N167="základní",J167,0)</f>
        <v>0</v>
      </c>
      <c r="BF167" s="205">
        <f>IF(N167="snížená",J167,0)</f>
        <v>0</v>
      </c>
      <c r="BG167" s="205">
        <f>IF(N167="zákl. přenesená",J167,0)</f>
        <v>0</v>
      </c>
      <c r="BH167" s="205">
        <f>IF(N167="sníž. přenesená",J167,0)</f>
        <v>0</v>
      </c>
      <c r="BI167" s="205">
        <f>IF(N167="nulová",J167,0)</f>
        <v>0</v>
      </c>
      <c r="BJ167" s="19" t="s">
        <v>88</v>
      </c>
      <c r="BK167" s="205">
        <f>ROUND(I167*H167,2)</f>
        <v>0</v>
      </c>
      <c r="BL167" s="19" t="s">
        <v>171</v>
      </c>
      <c r="BM167" s="204" t="s">
        <v>2015</v>
      </c>
    </row>
    <row r="168" spans="1:65" s="12" customFormat="1" ht="22.8" customHeight="1">
      <c r="B168" s="177"/>
      <c r="C168" s="178"/>
      <c r="D168" s="179" t="s">
        <v>79</v>
      </c>
      <c r="E168" s="191" t="s">
        <v>527</v>
      </c>
      <c r="F168" s="191" t="s">
        <v>528</v>
      </c>
      <c r="G168" s="178"/>
      <c r="H168" s="178"/>
      <c r="I168" s="181"/>
      <c r="J168" s="192">
        <f>BK168</f>
        <v>0</v>
      </c>
      <c r="K168" s="178"/>
      <c r="L168" s="183"/>
      <c r="M168" s="184"/>
      <c r="N168" s="185"/>
      <c r="O168" s="185"/>
      <c r="P168" s="186">
        <f>P169</f>
        <v>0</v>
      </c>
      <c r="Q168" s="185"/>
      <c r="R168" s="186">
        <f>R169</f>
        <v>0</v>
      </c>
      <c r="S168" s="185"/>
      <c r="T168" s="187">
        <f>T169</f>
        <v>0</v>
      </c>
      <c r="AR168" s="188" t="s">
        <v>88</v>
      </c>
      <c r="AT168" s="189" t="s">
        <v>79</v>
      </c>
      <c r="AU168" s="189" t="s">
        <v>88</v>
      </c>
      <c r="AY168" s="188" t="s">
        <v>164</v>
      </c>
      <c r="BK168" s="190">
        <f>BK169</f>
        <v>0</v>
      </c>
    </row>
    <row r="169" spans="1:65" s="2" customFormat="1" ht="22.2" customHeight="1">
      <c r="A169" s="36"/>
      <c r="B169" s="37"/>
      <c r="C169" s="193" t="s">
        <v>451</v>
      </c>
      <c r="D169" s="193" t="s">
        <v>166</v>
      </c>
      <c r="E169" s="194" t="s">
        <v>530</v>
      </c>
      <c r="F169" s="195" t="s">
        <v>531</v>
      </c>
      <c r="G169" s="196" t="s">
        <v>186</v>
      </c>
      <c r="H169" s="197">
        <v>6.2770000000000001</v>
      </c>
      <c r="I169" s="198"/>
      <c r="J169" s="199">
        <f>ROUND(I169*H169,2)</f>
        <v>0</v>
      </c>
      <c r="K169" s="195" t="s">
        <v>170</v>
      </c>
      <c r="L169" s="41"/>
      <c r="M169" s="281" t="s">
        <v>1</v>
      </c>
      <c r="N169" s="282" t="s">
        <v>45</v>
      </c>
      <c r="O169" s="283"/>
      <c r="P169" s="284">
        <f>O169*H169</f>
        <v>0</v>
      </c>
      <c r="Q169" s="284">
        <v>0</v>
      </c>
      <c r="R169" s="284">
        <f>Q169*H169</f>
        <v>0</v>
      </c>
      <c r="S169" s="284">
        <v>0</v>
      </c>
      <c r="T169" s="285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04" t="s">
        <v>171</v>
      </c>
      <c r="AT169" s="204" t="s">
        <v>166</v>
      </c>
      <c r="AU169" s="204" t="s">
        <v>90</v>
      </c>
      <c r="AY169" s="19" t="s">
        <v>164</v>
      </c>
      <c r="BE169" s="205">
        <f>IF(N169="základní",J169,0)</f>
        <v>0</v>
      </c>
      <c r="BF169" s="205">
        <f>IF(N169="snížená",J169,0)</f>
        <v>0</v>
      </c>
      <c r="BG169" s="205">
        <f>IF(N169="zákl. přenesená",J169,0)</f>
        <v>0</v>
      </c>
      <c r="BH169" s="205">
        <f>IF(N169="sníž. přenesená",J169,0)</f>
        <v>0</v>
      </c>
      <c r="BI169" s="205">
        <f>IF(N169="nulová",J169,0)</f>
        <v>0</v>
      </c>
      <c r="BJ169" s="19" t="s">
        <v>88</v>
      </c>
      <c r="BK169" s="205">
        <f>ROUND(I169*H169,2)</f>
        <v>0</v>
      </c>
      <c r="BL169" s="19" t="s">
        <v>171</v>
      </c>
      <c r="BM169" s="204" t="s">
        <v>2016</v>
      </c>
    </row>
    <row r="170" spans="1:65" s="2" customFormat="1" ht="6.9" customHeight="1">
      <c r="A170" s="36"/>
      <c r="B170" s="56"/>
      <c r="C170" s="57"/>
      <c r="D170" s="57"/>
      <c r="E170" s="57"/>
      <c r="F170" s="57"/>
      <c r="G170" s="57"/>
      <c r="H170" s="57"/>
      <c r="I170" s="57"/>
      <c r="J170" s="57"/>
      <c r="K170" s="57"/>
      <c r="L170" s="41"/>
      <c r="M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</row>
  </sheetData>
  <sheetProtection algorithmName="SHA-512" hashValue="R85ZisJ21k0gnoPmBttVtCzkyN8HFo9P0/HAkKe09w1qmteIlOUFaundcCDr9K4kCLWqWRAVGpULBbN3Bd9+Yg==" saltValue="C2oi/1A/b0H22bpLC+oOqAYRBbgS+FSRfMeim3KGzV14ArmJhKH+FwQiJlubkstVl9nSqotw8xznOAERQ4pj6w==" spinCount="100000" sheet="1" objects="1" scenarios="1" formatColumns="0" formatRows="0" autoFilter="0"/>
  <autoFilter ref="C119:K169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1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56"/>
  <sheetViews>
    <sheetView showGridLines="0" view="pageBreakPreview" zoomScale="80" zoomScaleNormal="100" zoomScaleSheetLayoutView="80" workbookViewId="0"/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54.42578125" style="1" customWidth="1"/>
    <col min="7" max="7" width="8" style="1" customWidth="1"/>
    <col min="8" max="8" width="15" style="1" customWidth="1"/>
    <col min="9" max="9" width="16.85546875" style="1" customWidth="1"/>
    <col min="10" max="11" width="23.85546875" style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AT2" s="19" t="s">
        <v>106</v>
      </c>
    </row>
    <row r="3" spans="1:46" s="1" customFormat="1" ht="6.9" customHeight="1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2"/>
      <c r="AT3" s="19" t="s">
        <v>90</v>
      </c>
    </row>
    <row r="4" spans="1:46" s="1" customFormat="1" ht="24.9" customHeight="1">
      <c r="B4" s="22"/>
      <c r="D4" s="119" t="s">
        <v>131</v>
      </c>
      <c r="L4" s="22"/>
      <c r="M4" s="120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21" t="s">
        <v>16</v>
      </c>
      <c r="L6" s="22"/>
    </row>
    <row r="7" spans="1:46" s="1" customFormat="1" ht="27" customHeight="1">
      <c r="B7" s="22"/>
      <c r="E7" s="331" t="str">
        <f>'Rekapitulace stavby'!K6</f>
        <v>Rekonstrukce stávajících garáží v suterénních, přízemních a dvorních prostorech objektů Vinohradská</v>
      </c>
      <c r="F7" s="332"/>
      <c r="G7" s="332"/>
      <c r="H7" s="332"/>
      <c r="L7" s="22"/>
    </row>
    <row r="8" spans="1:46" s="1" customFormat="1" ht="12" customHeight="1">
      <c r="B8" s="22"/>
      <c r="D8" s="121" t="s">
        <v>132</v>
      </c>
      <c r="L8" s="22"/>
    </row>
    <row r="9" spans="1:46" s="2" customFormat="1" ht="14.4" customHeight="1">
      <c r="A9" s="36"/>
      <c r="B9" s="41"/>
      <c r="C9" s="36"/>
      <c r="D9" s="36"/>
      <c r="E9" s="331" t="s">
        <v>2017</v>
      </c>
      <c r="F9" s="334"/>
      <c r="G9" s="334"/>
      <c r="H9" s="334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21" t="s">
        <v>2018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5.6" customHeight="1">
      <c r="A11" s="36"/>
      <c r="B11" s="41"/>
      <c r="C11" s="36"/>
      <c r="D11" s="36"/>
      <c r="E11" s="333" t="s">
        <v>2019</v>
      </c>
      <c r="F11" s="334"/>
      <c r="G11" s="334"/>
      <c r="H11" s="334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0.199999999999999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21" t="s">
        <v>18</v>
      </c>
      <c r="E13" s="36"/>
      <c r="F13" s="112" t="s">
        <v>1</v>
      </c>
      <c r="G13" s="36"/>
      <c r="H13" s="36"/>
      <c r="I13" s="121" t="s">
        <v>19</v>
      </c>
      <c r="J13" s="112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21" t="s">
        <v>20</v>
      </c>
      <c r="E14" s="36"/>
      <c r="F14" s="112" t="s">
        <v>21</v>
      </c>
      <c r="G14" s="36"/>
      <c r="H14" s="36"/>
      <c r="I14" s="121" t="s">
        <v>22</v>
      </c>
      <c r="J14" s="122" t="str">
        <f>'Rekapitulace stavby'!AN8</f>
        <v>15. 4. 2022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8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21" t="s">
        <v>24</v>
      </c>
      <c r="E16" s="36"/>
      <c r="F16" s="36"/>
      <c r="G16" s="36"/>
      <c r="H16" s="36"/>
      <c r="I16" s="121" t="s">
        <v>25</v>
      </c>
      <c r="J16" s="112" t="s">
        <v>26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12" t="s">
        <v>27</v>
      </c>
      <c r="F17" s="36"/>
      <c r="G17" s="36"/>
      <c r="H17" s="36"/>
      <c r="I17" s="121" t="s">
        <v>28</v>
      </c>
      <c r="J17" s="112" t="s">
        <v>29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21" t="s">
        <v>30</v>
      </c>
      <c r="E19" s="36"/>
      <c r="F19" s="36"/>
      <c r="G19" s="36"/>
      <c r="H19" s="36"/>
      <c r="I19" s="121" t="s">
        <v>25</v>
      </c>
      <c r="J19" s="32" t="str">
        <f>'Rekapitulace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35" t="str">
        <f>'Rekapitulace stavby'!E14</f>
        <v>Vyplň údaj</v>
      </c>
      <c r="F20" s="336"/>
      <c r="G20" s="336"/>
      <c r="H20" s="336"/>
      <c r="I20" s="121" t="s">
        <v>28</v>
      </c>
      <c r="J20" s="32" t="str">
        <f>'Rekapitulace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21" t="s">
        <v>32</v>
      </c>
      <c r="E22" s="36"/>
      <c r="F22" s="36"/>
      <c r="G22" s="36"/>
      <c r="H22" s="36"/>
      <c r="I22" s="121" t="s">
        <v>25</v>
      </c>
      <c r="J22" s="112" t="s">
        <v>33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12" t="s">
        <v>34</v>
      </c>
      <c r="F23" s="36"/>
      <c r="G23" s="36"/>
      <c r="H23" s="36"/>
      <c r="I23" s="121" t="s">
        <v>28</v>
      </c>
      <c r="J23" s="112" t="s">
        <v>35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21" t="s">
        <v>37</v>
      </c>
      <c r="E25" s="36"/>
      <c r="F25" s="36"/>
      <c r="G25" s="36"/>
      <c r="H25" s="36"/>
      <c r="I25" s="121" t="s">
        <v>25</v>
      </c>
      <c r="J25" s="112" t="str">
        <f>IF('Rekapitulace stavby'!AN19="","",'Rekapitulace stavby'!AN19)</f>
        <v/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12" t="str">
        <f>IF('Rekapitulace stavby'!E20="","",'Rekapitulace stavby'!E20)</f>
        <v xml:space="preserve"> </v>
      </c>
      <c r="F26" s="36"/>
      <c r="G26" s="36"/>
      <c r="H26" s="36"/>
      <c r="I26" s="121" t="s">
        <v>28</v>
      </c>
      <c r="J26" s="112" t="str">
        <f>IF('Rekapitulace stavby'!AN20="","",'Rekapitulace stavby'!AN20)</f>
        <v/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21" t="s">
        <v>39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4.4" customHeight="1">
      <c r="A29" s="123"/>
      <c r="B29" s="124"/>
      <c r="C29" s="123"/>
      <c r="D29" s="123"/>
      <c r="E29" s="337" t="s">
        <v>1</v>
      </c>
      <c r="F29" s="337"/>
      <c r="G29" s="337"/>
      <c r="H29" s="337"/>
      <c r="I29" s="123"/>
      <c r="J29" s="123"/>
      <c r="K29" s="123"/>
      <c r="L29" s="125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</row>
    <row r="30" spans="1:31" s="2" customFormat="1" ht="6.9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26"/>
      <c r="E31" s="126"/>
      <c r="F31" s="126"/>
      <c r="G31" s="126"/>
      <c r="H31" s="126"/>
      <c r="I31" s="126"/>
      <c r="J31" s="126"/>
      <c r="K31" s="12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7" t="s">
        <v>40</v>
      </c>
      <c r="E32" s="36"/>
      <c r="F32" s="36"/>
      <c r="G32" s="36"/>
      <c r="H32" s="36"/>
      <c r="I32" s="36"/>
      <c r="J32" s="128">
        <f>ROUND(J135,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" customHeight="1">
      <c r="A33" s="36"/>
      <c r="B33" s="41"/>
      <c r="C33" s="36"/>
      <c r="D33" s="126"/>
      <c r="E33" s="126"/>
      <c r="F33" s="126"/>
      <c r="G33" s="126"/>
      <c r="H33" s="126"/>
      <c r="I33" s="126"/>
      <c r="J33" s="126"/>
      <c r="K33" s="12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36"/>
      <c r="F34" s="129" t="s">
        <v>42</v>
      </c>
      <c r="G34" s="36"/>
      <c r="H34" s="36"/>
      <c r="I34" s="129" t="s">
        <v>41</v>
      </c>
      <c r="J34" s="129" t="s">
        <v>43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customHeight="1">
      <c r="A35" s="36"/>
      <c r="B35" s="41"/>
      <c r="C35" s="36"/>
      <c r="D35" s="130" t="s">
        <v>44</v>
      </c>
      <c r="E35" s="121" t="s">
        <v>45</v>
      </c>
      <c r="F35" s="131">
        <f>ROUND((SUM(BE135:BE255)),  2)</f>
        <v>0</v>
      </c>
      <c r="G35" s="36"/>
      <c r="H35" s="36"/>
      <c r="I35" s="132">
        <v>0.21</v>
      </c>
      <c r="J35" s="131">
        <f>ROUND(((SUM(BE135:BE255))*I35), 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customHeight="1">
      <c r="A36" s="36"/>
      <c r="B36" s="41"/>
      <c r="C36" s="36"/>
      <c r="D36" s="36"/>
      <c r="E36" s="121" t="s">
        <v>46</v>
      </c>
      <c r="F36" s="131">
        <f>ROUND((SUM(BF135:BF255)),  2)</f>
        <v>0</v>
      </c>
      <c r="G36" s="36"/>
      <c r="H36" s="36"/>
      <c r="I36" s="132">
        <v>0.15</v>
      </c>
      <c r="J36" s="131">
        <f>ROUND(((SUM(BF135:BF255))*I36), 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21" t="s">
        <v>47</v>
      </c>
      <c r="F37" s="131">
        <f>ROUND((SUM(BG135:BG255)),  2)</f>
        <v>0</v>
      </c>
      <c r="G37" s="36"/>
      <c r="H37" s="36"/>
      <c r="I37" s="132">
        <v>0.21</v>
      </c>
      <c r="J37" s="131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" hidden="1" customHeight="1">
      <c r="A38" s="36"/>
      <c r="B38" s="41"/>
      <c r="C38" s="36"/>
      <c r="D38" s="36"/>
      <c r="E38" s="121" t="s">
        <v>48</v>
      </c>
      <c r="F38" s="131">
        <f>ROUND((SUM(BH135:BH255)),  2)</f>
        <v>0</v>
      </c>
      <c r="G38" s="36"/>
      <c r="H38" s="36"/>
      <c r="I38" s="132">
        <v>0.15</v>
      </c>
      <c r="J38" s="131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" hidden="1" customHeight="1">
      <c r="A39" s="36"/>
      <c r="B39" s="41"/>
      <c r="C39" s="36"/>
      <c r="D39" s="36"/>
      <c r="E39" s="121" t="s">
        <v>49</v>
      </c>
      <c r="F39" s="131">
        <f>ROUND((SUM(BI135:BI255)),  2)</f>
        <v>0</v>
      </c>
      <c r="G39" s="36"/>
      <c r="H39" s="36"/>
      <c r="I39" s="132">
        <v>0</v>
      </c>
      <c r="J39" s="131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33"/>
      <c r="D41" s="134" t="s">
        <v>50</v>
      </c>
      <c r="E41" s="135"/>
      <c r="F41" s="135"/>
      <c r="G41" s="136" t="s">
        <v>51</v>
      </c>
      <c r="H41" s="137" t="s">
        <v>52</v>
      </c>
      <c r="I41" s="135"/>
      <c r="J41" s="138">
        <f>SUM(J32:J39)</f>
        <v>0</v>
      </c>
      <c r="K41" s="139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" customHeight="1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1" customFormat="1" ht="14.4" customHeight="1">
      <c r="B43" s="22"/>
      <c r="L43" s="22"/>
    </row>
    <row r="44" spans="1:31" s="1" customFormat="1" ht="14.4" customHeight="1">
      <c r="B44" s="22"/>
      <c r="L44" s="22"/>
    </row>
    <row r="45" spans="1:31" s="1" customFormat="1" ht="14.4" customHeight="1">
      <c r="B45" s="22"/>
      <c r="L45" s="22"/>
    </row>
    <row r="46" spans="1:31" s="1" customFormat="1" ht="14.4" customHeight="1">
      <c r="B46" s="22"/>
      <c r="L46" s="22"/>
    </row>
    <row r="47" spans="1:31" s="1" customFormat="1" ht="14.4" customHeight="1">
      <c r="B47" s="22"/>
      <c r="L47" s="22"/>
    </row>
    <row r="48" spans="1:31" s="1" customFormat="1" ht="14.4" customHeight="1">
      <c r="B48" s="22"/>
      <c r="L48" s="22"/>
    </row>
    <row r="49" spans="1:31" s="1" customFormat="1" ht="14.4" customHeight="1">
      <c r="B49" s="22"/>
      <c r="L49" s="22"/>
    </row>
    <row r="50" spans="1:31" s="2" customFormat="1" ht="14.4" customHeight="1">
      <c r="B50" s="53"/>
      <c r="D50" s="140" t="s">
        <v>53</v>
      </c>
      <c r="E50" s="141"/>
      <c r="F50" s="141"/>
      <c r="G50" s="140" t="s">
        <v>54</v>
      </c>
      <c r="H50" s="141"/>
      <c r="I50" s="141"/>
      <c r="J50" s="141"/>
      <c r="K50" s="141"/>
      <c r="L50" s="53"/>
    </row>
    <row r="51" spans="1:31" ht="10.199999999999999">
      <c r="B51" s="22"/>
      <c r="L51" s="22"/>
    </row>
    <row r="52" spans="1:31" ht="10.199999999999999">
      <c r="B52" s="22"/>
      <c r="L52" s="22"/>
    </row>
    <row r="53" spans="1:31" ht="10.199999999999999">
      <c r="B53" s="22"/>
      <c r="L53" s="22"/>
    </row>
    <row r="54" spans="1:31" ht="10.199999999999999">
      <c r="B54" s="22"/>
      <c r="L54" s="22"/>
    </row>
    <row r="55" spans="1:31" ht="10.199999999999999">
      <c r="B55" s="22"/>
      <c r="L55" s="22"/>
    </row>
    <row r="56" spans="1:31" ht="10.199999999999999">
      <c r="B56" s="22"/>
      <c r="L56" s="22"/>
    </row>
    <row r="57" spans="1:31" ht="10.199999999999999">
      <c r="B57" s="22"/>
      <c r="L57" s="22"/>
    </row>
    <row r="58" spans="1:31" ht="10.199999999999999">
      <c r="B58" s="22"/>
      <c r="L58" s="22"/>
    </row>
    <row r="59" spans="1:31" ht="10.199999999999999">
      <c r="B59" s="22"/>
      <c r="L59" s="22"/>
    </row>
    <row r="60" spans="1:31" ht="10.199999999999999">
      <c r="B60" s="22"/>
      <c r="L60" s="22"/>
    </row>
    <row r="61" spans="1:31" s="2" customFormat="1" ht="13.2">
      <c r="A61" s="36"/>
      <c r="B61" s="41"/>
      <c r="C61" s="36"/>
      <c r="D61" s="142" t="s">
        <v>55</v>
      </c>
      <c r="E61" s="143"/>
      <c r="F61" s="144" t="s">
        <v>56</v>
      </c>
      <c r="G61" s="142" t="s">
        <v>55</v>
      </c>
      <c r="H61" s="143"/>
      <c r="I61" s="143"/>
      <c r="J61" s="145" t="s">
        <v>56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0.199999999999999">
      <c r="B62" s="22"/>
      <c r="L62" s="22"/>
    </row>
    <row r="63" spans="1:31" ht="10.199999999999999">
      <c r="B63" s="22"/>
      <c r="L63" s="22"/>
    </row>
    <row r="64" spans="1:31" ht="10.199999999999999">
      <c r="B64" s="22"/>
      <c r="L64" s="22"/>
    </row>
    <row r="65" spans="1:31" s="2" customFormat="1" ht="13.2">
      <c r="A65" s="36"/>
      <c r="B65" s="41"/>
      <c r="C65" s="36"/>
      <c r="D65" s="140" t="s">
        <v>57</v>
      </c>
      <c r="E65" s="146"/>
      <c r="F65" s="146"/>
      <c r="G65" s="140" t="s">
        <v>58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0.199999999999999">
      <c r="B66" s="22"/>
      <c r="L66" s="22"/>
    </row>
    <row r="67" spans="1:31" ht="10.199999999999999">
      <c r="B67" s="22"/>
      <c r="L67" s="22"/>
    </row>
    <row r="68" spans="1:31" ht="10.199999999999999">
      <c r="B68" s="22"/>
      <c r="L68" s="22"/>
    </row>
    <row r="69" spans="1:31" ht="10.199999999999999">
      <c r="B69" s="22"/>
      <c r="L69" s="22"/>
    </row>
    <row r="70" spans="1:31" ht="10.199999999999999">
      <c r="B70" s="22"/>
      <c r="L70" s="22"/>
    </row>
    <row r="71" spans="1:31" ht="10.199999999999999">
      <c r="B71" s="22"/>
      <c r="L71" s="22"/>
    </row>
    <row r="72" spans="1:31" ht="10.199999999999999">
      <c r="B72" s="22"/>
      <c r="L72" s="22"/>
    </row>
    <row r="73" spans="1:31" ht="10.199999999999999">
      <c r="B73" s="22"/>
      <c r="L73" s="22"/>
    </row>
    <row r="74" spans="1:31" ht="10.199999999999999">
      <c r="B74" s="22"/>
      <c r="L74" s="22"/>
    </row>
    <row r="75" spans="1:31" ht="10.199999999999999">
      <c r="B75" s="22"/>
      <c r="L75" s="22"/>
    </row>
    <row r="76" spans="1:31" s="2" customFormat="1" ht="13.2">
      <c r="A76" s="36"/>
      <c r="B76" s="41"/>
      <c r="C76" s="36"/>
      <c r="D76" s="142" t="s">
        <v>55</v>
      </c>
      <c r="E76" s="143"/>
      <c r="F76" s="144" t="s">
        <v>56</v>
      </c>
      <c r="G76" s="142" t="s">
        <v>55</v>
      </c>
      <c r="H76" s="143"/>
      <c r="I76" s="143"/>
      <c r="J76" s="145" t="s">
        <v>56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" customHeight="1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" customHeight="1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" customHeight="1">
      <c r="A82" s="36"/>
      <c r="B82" s="37"/>
      <c r="C82" s="25" t="s">
        <v>135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>
      <c r="A84" s="36"/>
      <c r="B84" s="37"/>
      <c r="C84" s="31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27" customHeight="1">
      <c r="A85" s="36"/>
      <c r="B85" s="37"/>
      <c r="C85" s="38"/>
      <c r="D85" s="38"/>
      <c r="E85" s="338" t="str">
        <f>E7</f>
        <v>Rekonstrukce stávajících garáží v suterénních, přízemních a dvorních prostorech objektů Vinohradská</v>
      </c>
      <c r="F85" s="339"/>
      <c r="G85" s="339"/>
      <c r="H85" s="339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>
      <c r="B86" s="23"/>
      <c r="C86" s="31" t="s">
        <v>132</v>
      </c>
      <c r="D86" s="24"/>
      <c r="E86" s="24"/>
      <c r="F86" s="24"/>
      <c r="G86" s="24"/>
      <c r="H86" s="24"/>
      <c r="I86" s="24"/>
      <c r="J86" s="24"/>
      <c r="K86" s="24"/>
      <c r="L86" s="22"/>
    </row>
    <row r="87" spans="1:31" s="2" customFormat="1" ht="14.4" customHeight="1">
      <c r="A87" s="36"/>
      <c r="B87" s="37"/>
      <c r="C87" s="38"/>
      <c r="D87" s="38"/>
      <c r="E87" s="338" t="s">
        <v>2017</v>
      </c>
      <c r="F87" s="340"/>
      <c r="G87" s="340"/>
      <c r="H87" s="340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>
      <c r="A88" s="36"/>
      <c r="B88" s="37"/>
      <c r="C88" s="31" t="s">
        <v>2018</v>
      </c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5.6" customHeight="1">
      <c r="A89" s="36"/>
      <c r="B89" s="37"/>
      <c r="C89" s="38"/>
      <c r="D89" s="38"/>
      <c r="E89" s="291" t="str">
        <f>E11</f>
        <v>D.1.4.01 - Technické zařízení budov</v>
      </c>
      <c r="F89" s="340"/>
      <c r="G89" s="340"/>
      <c r="H89" s="340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1" t="s">
        <v>20</v>
      </c>
      <c r="D91" s="38"/>
      <c r="E91" s="38"/>
      <c r="F91" s="29" t="str">
        <f>F14</f>
        <v>Vinohradská 114/1756, 116/1755, Praha3</v>
      </c>
      <c r="G91" s="38"/>
      <c r="H91" s="38"/>
      <c r="I91" s="31" t="s">
        <v>22</v>
      </c>
      <c r="J91" s="68" t="str">
        <f>IF(J14="","",J14)</f>
        <v>15. 4. 2022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40.799999999999997" customHeight="1">
      <c r="A93" s="36"/>
      <c r="B93" s="37"/>
      <c r="C93" s="31" t="s">
        <v>24</v>
      </c>
      <c r="D93" s="38"/>
      <c r="E93" s="38"/>
      <c r="F93" s="29" t="str">
        <f>E17</f>
        <v>Městská část Praha 3, Havlíčkovo nám.9/700, Praha3</v>
      </c>
      <c r="G93" s="38"/>
      <c r="H93" s="38"/>
      <c r="I93" s="31" t="s">
        <v>32</v>
      </c>
      <c r="J93" s="34" t="str">
        <f>E23</f>
        <v>Contractis, s.r.o., Moulíkova 3286/1b, Praha 5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6" customHeight="1">
      <c r="A94" s="36"/>
      <c r="B94" s="37"/>
      <c r="C94" s="31" t="s">
        <v>30</v>
      </c>
      <c r="D94" s="38"/>
      <c r="E94" s="38"/>
      <c r="F94" s="29" t="str">
        <f>IF(E20="","",E20)</f>
        <v>Vyplň údaj</v>
      </c>
      <c r="G94" s="38"/>
      <c r="H94" s="38"/>
      <c r="I94" s="31" t="s">
        <v>37</v>
      </c>
      <c r="J94" s="34" t="str">
        <f>E26</f>
        <v xml:space="preserve"> </v>
      </c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29.25" customHeight="1">
      <c r="A96" s="36"/>
      <c r="B96" s="37"/>
      <c r="C96" s="151" t="s">
        <v>136</v>
      </c>
      <c r="D96" s="152"/>
      <c r="E96" s="152"/>
      <c r="F96" s="152"/>
      <c r="G96" s="152"/>
      <c r="H96" s="152"/>
      <c r="I96" s="152"/>
      <c r="J96" s="153" t="s">
        <v>137</v>
      </c>
      <c r="K96" s="152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47" s="2" customFormat="1" ht="10.35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47" s="2" customFormat="1" ht="22.8" customHeight="1">
      <c r="A98" s="36"/>
      <c r="B98" s="37"/>
      <c r="C98" s="154" t="s">
        <v>138</v>
      </c>
      <c r="D98" s="38"/>
      <c r="E98" s="38"/>
      <c r="F98" s="38"/>
      <c r="G98" s="38"/>
      <c r="H98" s="38"/>
      <c r="I98" s="38"/>
      <c r="J98" s="86">
        <f>J135</f>
        <v>0</v>
      </c>
      <c r="K98" s="38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9" t="s">
        <v>139</v>
      </c>
    </row>
    <row r="99" spans="1:47" s="9" customFormat="1" ht="24.9" customHeight="1">
      <c r="B99" s="155"/>
      <c r="C99" s="156"/>
      <c r="D99" s="157" t="s">
        <v>146</v>
      </c>
      <c r="E99" s="158"/>
      <c r="F99" s="158"/>
      <c r="G99" s="158"/>
      <c r="H99" s="158"/>
      <c r="I99" s="158"/>
      <c r="J99" s="159">
        <f>J136</f>
        <v>0</v>
      </c>
      <c r="K99" s="156"/>
      <c r="L99" s="160"/>
    </row>
    <row r="100" spans="1:47" s="10" customFormat="1" ht="19.95" customHeight="1">
      <c r="B100" s="161"/>
      <c r="C100" s="106"/>
      <c r="D100" s="162" t="s">
        <v>2020</v>
      </c>
      <c r="E100" s="163"/>
      <c r="F100" s="163"/>
      <c r="G100" s="163"/>
      <c r="H100" s="163"/>
      <c r="I100" s="163"/>
      <c r="J100" s="164">
        <f>J137</f>
        <v>0</v>
      </c>
      <c r="K100" s="106"/>
      <c r="L100" s="165"/>
    </row>
    <row r="101" spans="1:47" s="10" customFormat="1" ht="14.85" customHeight="1">
      <c r="B101" s="161"/>
      <c r="C101" s="106"/>
      <c r="D101" s="162" t="s">
        <v>2021</v>
      </c>
      <c r="E101" s="163"/>
      <c r="F101" s="163"/>
      <c r="G101" s="163"/>
      <c r="H101" s="163"/>
      <c r="I101" s="163"/>
      <c r="J101" s="164">
        <f>J138</f>
        <v>0</v>
      </c>
      <c r="K101" s="106"/>
      <c r="L101" s="165"/>
    </row>
    <row r="102" spans="1:47" s="10" customFormat="1" ht="14.85" customHeight="1">
      <c r="B102" s="161"/>
      <c r="C102" s="106"/>
      <c r="D102" s="162" t="s">
        <v>2022</v>
      </c>
      <c r="E102" s="163"/>
      <c r="F102" s="163"/>
      <c r="G102" s="163"/>
      <c r="H102" s="163"/>
      <c r="I102" s="163"/>
      <c r="J102" s="164">
        <f>J148</f>
        <v>0</v>
      </c>
      <c r="K102" s="106"/>
      <c r="L102" s="165"/>
    </row>
    <row r="103" spans="1:47" s="10" customFormat="1" ht="14.85" customHeight="1">
      <c r="B103" s="161"/>
      <c r="C103" s="106"/>
      <c r="D103" s="162" t="s">
        <v>2023</v>
      </c>
      <c r="E103" s="163"/>
      <c r="F103" s="163"/>
      <c r="G103" s="163"/>
      <c r="H103" s="163"/>
      <c r="I103" s="163"/>
      <c r="J103" s="164">
        <f>J169</f>
        <v>0</v>
      </c>
      <c r="K103" s="106"/>
      <c r="L103" s="165"/>
    </row>
    <row r="104" spans="1:47" s="10" customFormat="1" ht="14.85" customHeight="1">
      <c r="B104" s="161"/>
      <c r="C104" s="106"/>
      <c r="D104" s="162" t="s">
        <v>2024</v>
      </c>
      <c r="E104" s="163"/>
      <c r="F104" s="163"/>
      <c r="G104" s="163"/>
      <c r="H104" s="163"/>
      <c r="I104" s="163"/>
      <c r="J104" s="164">
        <f>J172</f>
        <v>0</v>
      </c>
      <c r="K104" s="106"/>
      <c r="L104" s="165"/>
    </row>
    <row r="105" spans="1:47" s="10" customFormat="1" ht="14.85" customHeight="1">
      <c r="B105" s="161"/>
      <c r="C105" s="106"/>
      <c r="D105" s="162" t="s">
        <v>2025</v>
      </c>
      <c r="E105" s="163"/>
      <c r="F105" s="163"/>
      <c r="G105" s="163"/>
      <c r="H105" s="163"/>
      <c r="I105" s="163"/>
      <c r="J105" s="164">
        <f>J175</f>
        <v>0</v>
      </c>
      <c r="K105" s="106"/>
      <c r="L105" s="165"/>
    </row>
    <row r="106" spans="1:47" s="10" customFormat="1" ht="14.85" customHeight="1">
      <c r="B106" s="161"/>
      <c r="C106" s="106"/>
      <c r="D106" s="162" t="s">
        <v>2026</v>
      </c>
      <c r="E106" s="163"/>
      <c r="F106" s="163"/>
      <c r="G106" s="163"/>
      <c r="H106" s="163"/>
      <c r="I106" s="163"/>
      <c r="J106" s="164">
        <f>J190</f>
        <v>0</v>
      </c>
      <c r="K106" s="106"/>
      <c r="L106" s="165"/>
    </row>
    <row r="107" spans="1:47" s="10" customFormat="1" ht="19.95" customHeight="1">
      <c r="B107" s="161"/>
      <c r="C107" s="106"/>
      <c r="D107" s="162" t="s">
        <v>2027</v>
      </c>
      <c r="E107" s="163"/>
      <c r="F107" s="163"/>
      <c r="G107" s="163"/>
      <c r="H107" s="163"/>
      <c r="I107" s="163"/>
      <c r="J107" s="164">
        <f>J194</f>
        <v>0</v>
      </c>
      <c r="K107" s="106"/>
      <c r="L107" s="165"/>
    </row>
    <row r="108" spans="1:47" s="10" customFormat="1" ht="14.85" customHeight="1">
      <c r="B108" s="161"/>
      <c r="C108" s="106"/>
      <c r="D108" s="162" t="s">
        <v>2028</v>
      </c>
      <c r="E108" s="163"/>
      <c r="F108" s="163"/>
      <c r="G108" s="163"/>
      <c r="H108" s="163"/>
      <c r="I108" s="163"/>
      <c r="J108" s="164">
        <f>J195</f>
        <v>0</v>
      </c>
      <c r="K108" s="106"/>
      <c r="L108" s="165"/>
    </row>
    <row r="109" spans="1:47" s="10" customFormat="1" ht="14.85" customHeight="1">
      <c r="B109" s="161"/>
      <c r="C109" s="106"/>
      <c r="D109" s="162" t="s">
        <v>2029</v>
      </c>
      <c r="E109" s="163"/>
      <c r="F109" s="163"/>
      <c r="G109" s="163"/>
      <c r="H109" s="163"/>
      <c r="I109" s="163"/>
      <c r="J109" s="164">
        <f>J204</f>
        <v>0</v>
      </c>
      <c r="K109" s="106"/>
      <c r="L109" s="165"/>
    </row>
    <row r="110" spans="1:47" s="10" customFormat="1" ht="14.85" customHeight="1">
      <c r="B110" s="161"/>
      <c r="C110" s="106"/>
      <c r="D110" s="162" t="s">
        <v>2030</v>
      </c>
      <c r="E110" s="163"/>
      <c r="F110" s="163"/>
      <c r="G110" s="163"/>
      <c r="H110" s="163"/>
      <c r="I110" s="163"/>
      <c r="J110" s="164">
        <f>J218</f>
        <v>0</v>
      </c>
      <c r="K110" s="106"/>
      <c r="L110" s="165"/>
    </row>
    <row r="111" spans="1:47" s="10" customFormat="1" ht="14.85" customHeight="1">
      <c r="B111" s="161"/>
      <c r="C111" s="106"/>
      <c r="D111" s="162" t="s">
        <v>2031</v>
      </c>
      <c r="E111" s="163"/>
      <c r="F111" s="163"/>
      <c r="G111" s="163"/>
      <c r="H111" s="163"/>
      <c r="I111" s="163"/>
      <c r="J111" s="164">
        <f>J230</f>
        <v>0</v>
      </c>
      <c r="K111" s="106"/>
      <c r="L111" s="165"/>
    </row>
    <row r="112" spans="1:47" s="10" customFormat="1" ht="19.95" customHeight="1">
      <c r="B112" s="161"/>
      <c r="C112" s="106"/>
      <c r="D112" s="162" t="s">
        <v>147</v>
      </c>
      <c r="E112" s="163"/>
      <c r="F112" s="163"/>
      <c r="G112" s="163"/>
      <c r="H112" s="163"/>
      <c r="I112" s="163"/>
      <c r="J112" s="164">
        <f>J250</f>
        <v>0</v>
      </c>
      <c r="K112" s="106"/>
      <c r="L112" s="165"/>
    </row>
    <row r="113" spans="1:31" s="9" customFormat="1" ht="24.9" customHeight="1">
      <c r="B113" s="155"/>
      <c r="C113" s="156"/>
      <c r="D113" s="157" t="s">
        <v>2032</v>
      </c>
      <c r="E113" s="158"/>
      <c r="F113" s="158"/>
      <c r="G113" s="158"/>
      <c r="H113" s="158"/>
      <c r="I113" s="158"/>
      <c r="J113" s="159">
        <f>J254</f>
        <v>0</v>
      </c>
      <c r="K113" s="156"/>
      <c r="L113" s="160"/>
    </row>
    <row r="114" spans="1:31" s="2" customFormat="1" ht="21.75" customHeight="1">
      <c r="A114" s="36"/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31" s="2" customFormat="1" ht="6.9" customHeight="1">
      <c r="A115" s="36"/>
      <c r="B115" s="56"/>
      <c r="C115" s="57"/>
      <c r="D115" s="57"/>
      <c r="E115" s="57"/>
      <c r="F115" s="57"/>
      <c r="G115" s="57"/>
      <c r="H115" s="57"/>
      <c r="I115" s="57"/>
      <c r="J115" s="57"/>
      <c r="K115" s="57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9" spans="1:31" s="2" customFormat="1" ht="6.9" customHeight="1">
      <c r="A119" s="36"/>
      <c r="B119" s="58"/>
      <c r="C119" s="59"/>
      <c r="D119" s="59"/>
      <c r="E119" s="59"/>
      <c r="F119" s="59"/>
      <c r="G119" s="59"/>
      <c r="H119" s="59"/>
      <c r="I119" s="59"/>
      <c r="J119" s="59"/>
      <c r="K119" s="59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31" s="2" customFormat="1" ht="24.9" customHeight="1">
      <c r="A120" s="36"/>
      <c r="B120" s="37"/>
      <c r="C120" s="25" t="s">
        <v>149</v>
      </c>
      <c r="D120" s="38"/>
      <c r="E120" s="38"/>
      <c r="F120" s="38"/>
      <c r="G120" s="38"/>
      <c r="H120" s="38"/>
      <c r="I120" s="38"/>
      <c r="J120" s="38"/>
      <c r="K120" s="38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31" s="2" customFormat="1" ht="6.9" customHeight="1">
      <c r="A121" s="36"/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31" s="2" customFormat="1" ht="12" customHeight="1">
      <c r="A122" s="36"/>
      <c r="B122" s="37"/>
      <c r="C122" s="31" t="s">
        <v>16</v>
      </c>
      <c r="D122" s="38"/>
      <c r="E122" s="38"/>
      <c r="F122" s="38"/>
      <c r="G122" s="38"/>
      <c r="H122" s="38"/>
      <c r="I122" s="38"/>
      <c r="J122" s="38"/>
      <c r="K122" s="38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31" s="2" customFormat="1" ht="27" customHeight="1">
      <c r="A123" s="36"/>
      <c r="B123" s="37"/>
      <c r="C123" s="38"/>
      <c r="D123" s="38"/>
      <c r="E123" s="338" t="str">
        <f>E7</f>
        <v>Rekonstrukce stávajících garáží v suterénních, přízemních a dvorních prostorech objektů Vinohradská</v>
      </c>
      <c r="F123" s="339"/>
      <c r="G123" s="339"/>
      <c r="H123" s="339"/>
      <c r="I123" s="38"/>
      <c r="J123" s="38"/>
      <c r="K123" s="38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31" s="1" customFormat="1" ht="12" customHeight="1">
      <c r="B124" s="23"/>
      <c r="C124" s="31" t="s">
        <v>132</v>
      </c>
      <c r="D124" s="24"/>
      <c r="E124" s="24"/>
      <c r="F124" s="24"/>
      <c r="G124" s="24"/>
      <c r="H124" s="24"/>
      <c r="I124" s="24"/>
      <c r="J124" s="24"/>
      <c r="K124" s="24"/>
      <c r="L124" s="22"/>
    </row>
    <row r="125" spans="1:31" s="2" customFormat="1" ht="14.4" customHeight="1">
      <c r="A125" s="36"/>
      <c r="B125" s="37"/>
      <c r="C125" s="38"/>
      <c r="D125" s="38"/>
      <c r="E125" s="338" t="s">
        <v>2017</v>
      </c>
      <c r="F125" s="340"/>
      <c r="G125" s="340"/>
      <c r="H125" s="340"/>
      <c r="I125" s="38"/>
      <c r="J125" s="38"/>
      <c r="K125" s="38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pans="1:31" s="2" customFormat="1" ht="12" customHeight="1">
      <c r="A126" s="36"/>
      <c r="B126" s="37"/>
      <c r="C126" s="31" t="s">
        <v>2018</v>
      </c>
      <c r="D126" s="38"/>
      <c r="E126" s="38"/>
      <c r="F126" s="38"/>
      <c r="G126" s="38"/>
      <c r="H126" s="38"/>
      <c r="I126" s="38"/>
      <c r="J126" s="38"/>
      <c r="K126" s="38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pans="1:31" s="2" customFormat="1" ht="15.6" customHeight="1">
      <c r="A127" s="36"/>
      <c r="B127" s="37"/>
      <c r="C127" s="38"/>
      <c r="D127" s="38"/>
      <c r="E127" s="291" t="str">
        <f>E11</f>
        <v>D.1.4.01 - Technické zařízení budov</v>
      </c>
      <c r="F127" s="340"/>
      <c r="G127" s="340"/>
      <c r="H127" s="340"/>
      <c r="I127" s="38"/>
      <c r="J127" s="38"/>
      <c r="K127" s="38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pans="1:31" s="2" customFormat="1" ht="6.9" customHeight="1">
      <c r="A128" s="36"/>
      <c r="B128" s="37"/>
      <c r="C128" s="38"/>
      <c r="D128" s="38"/>
      <c r="E128" s="38"/>
      <c r="F128" s="38"/>
      <c r="G128" s="38"/>
      <c r="H128" s="38"/>
      <c r="I128" s="38"/>
      <c r="J128" s="38"/>
      <c r="K128" s="38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pans="1:65" s="2" customFormat="1" ht="12" customHeight="1">
      <c r="A129" s="36"/>
      <c r="B129" s="37"/>
      <c r="C129" s="31" t="s">
        <v>20</v>
      </c>
      <c r="D129" s="38"/>
      <c r="E129" s="38"/>
      <c r="F129" s="29" t="str">
        <f>F14</f>
        <v>Vinohradská 114/1756, 116/1755, Praha3</v>
      </c>
      <c r="G129" s="38"/>
      <c r="H129" s="38"/>
      <c r="I129" s="31" t="s">
        <v>22</v>
      </c>
      <c r="J129" s="68" t="str">
        <f>IF(J14="","",J14)</f>
        <v>15. 4. 2022</v>
      </c>
      <c r="K129" s="38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pans="1:65" s="2" customFormat="1" ht="6.9" customHeight="1">
      <c r="A130" s="36"/>
      <c r="B130" s="37"/>
      <c r="C130" s="38"/>
      <c r="D130" s="38"/>
      <c r="E130" s="38"/>
      <c r="F130" s="38"/>
      <c r="G130" s="38"/>
      <c r="H130" s="38"/>
      <c r="I130" s="38"/>
      <c r="J130" s="38"/>
      <c r="K130" s="38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pans="1:65" s="2" customFormat="1" ht="40.799999999999997" customHeight="1">
      <c r="A131" s="36"/>
      <c r="B131" s="37"/>
      <c r="C131" s="31" t="s">
        <v>24</v>
      </c>
      <c r="D131" s="38"/>
      <c r="E131" s="38"/>
      <c r="F131" s="29" t="str">
        <f>E17</f>
        <v>Městská část Praha 3, Havlíčkovo nám.9/700, Praha3</v>
      </c>
      <c r="G131" s="38"/>
      <c r="H131" s="38"/>
      <c r="I131" s="31" t="s">
        <v>32</v>
      </c>
      <c r="J131" s="34" t="str">
        <f>E23</f>
        <v>Contractis, s.r.o., Moulíkova 3286/1b, Praha 5</v>
      </c>
      <c r="K131" s="38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pans="1:65" s="2" customFormat="1" ht="15.6" customHeight="1">
      <c r="A132" s="36"/>
      <c r="B132" s="37"/>
      <c r="C132" s="31" t="s">
        <v>30</v>
      </c>
      <c r="D132" s="38"/>
      <c r="E132" s="38"/>
      <c r="F132" s="29" t="str">
        <f>IF(E20="","",E20)</f>
        <v>Vyplň údaj</v>
      </c>
      <c r="G132" s="38"/>
      <c r="H132" s="38"/>
      <c r="I132" s="31" t="s">
        <v>37</v>
      </c>
      <c r="J132" s="34" t="str">
        <f>E26</f>
        <v xml:space="preserve"> </v>
      </c>
      <c r="K132" s="38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pans="1:65" s="2" customFormat="1" ht="10.35" customHeight="1">
      <c r="A133" s="36"/>
      <c r="B133" s="37"/>
      <c r="C133" s="38"/>
      <c r="D133" s="38"/>
      <c r="E133" s="38"/>
      <c r="F133" s="38"/>
      <c r="G133" s="38"/>
      <c r="H133" s="38"/>
      <c r="I133" s="38"/>
      <c r="J133" s="38"/>
      <c r="K133" s="38"/>
      <c r="L133" s="53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pans="1:65" s="11" customFormat="1" ht="29.25" customHeight="1">
      <c r="A134" s="166"/>
      <c r="B134" s="167"/>
      <c r="C134" s="168" t="s">
        <v>150</v>
      </c>
      <c r="D134" s="169" t="s">
        <v>65</v>
      </c>
      <c r="E134" s="169" t="s">
        <v>61</v>
      </c>
      <c r="F134" s="169" t="s">
        <v>62</v>
      </c>
      <c r="G134" s="169" t="s">
        <v>151</v>
      </c>
      <c r="H134" s="169" t="s">
        <v>152</v>
      </c>
      <c r="I134" s="169" t="s">
        <v>153</v>
      </c>
      <c r="J134" s="169" t="s">
        <v>137</v>
      </c>
      <c r="K134" s="170" t="s">
        <v>154</v>
      </c>
      <c r="L134" s="171"/>
      <c r="M134" s="77" t="s">
        <v>1</v>
      </c>
      <c r="N134" s="78" t="s">
        <v>44</v>
      </c>
      <c r="O134" s="78" t="s">
        <v>155</v>
      </c>
      <c r="P134" s="78" t="s">
        <v>156</v>
      </c>
      <c r="Q134" s="78" t="s">
        <v>157</v>
      </c>
      <c r="R134" s="78" t="s">
        <v>158</v>
      </c>
      <c r="S134" s="78" t="s">
        <v>159</v>
      </c>
      <c r="T134" s="79" t="s">
        <v>160</v>
      </c>
      <c r="U134" s="166"/>
      <c r="V134" s="166"/>
      <c r="W134" s="166"/>
      <c r="X134" s="166"/>
      <c r="Y134" s="166"/>
      <c r="Z134" s="166"/>
      <c r="AA134" s="166"/>
      <c r="AB134" s="166"/>
      <c r="AC134" s="166"/>
      <c r="AD134" s="166"/>
      <c r="AE134" s="166"/>
    </row>
    <row r="135" spans="1:65" s="2" customFormat="1" ht="22.8" customHeight="1">
      <c r="A135" s="36"/>
      <c r="B135" s="37"/>
      <c r="C135" s="84" t="s">
        <v>161</v>
      </c>
      <c r="D135" s="38"/>
      <c r="E135" s="38"/>
      <c r="F135" s="38"/>
      <c r="G135" s="38"/>
      <c r="H135" s="38"/>
      <c r="I135" s="38"/>
      <c r="J135" s="172">
        <f>BK135</f>
        <v>0</v>
      </c>
      <c r="K135" s="38"/>
      <c r="L135" s="41"/>
      <c r="M135" s="80"/>
      <c r="N135" s="173"/>
      <c r="O135" s="81"/>
      <c r="P135" s="174">
        <f>P136+P254</f>
        <v>0</v>
      </c>
      <c r="Q135" s="81"/>
      <c r="R135" s="174">
        <f>R136+R254</f>
        <v>1.504E-2</v>
      </c>
      <c r="S135" s="81"/>
      <c r="T135" s="175">
        <f>T136+T254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79</v>
      </c>
      <c r="AU135" s="19" t="s">
        <v>139</v>
      </c>
      <c r="BK135" s="176">
        <f>BK136+BK254</f>
        <v>0</v>
      </c>
    </row>
    <row r="136" spans="1:65" s="12" customFormat="1" ht="25.95" customHeight="1">
      <c r="B136" s="177"/>
      <c r="C136" s="178"/>
      <c r="D136" s="179" t="s">
        <v>79</v>
      </c>
      <c r="E136" s="180" t="s">
        <v>533</v>
      </c>
      <c r="F136" s="180" t="s">
        <v>534</v>
      </c>
      <c r="G136" s="178"/>
      <c r="H136" s="178"/>
      <c r="I136" s="181"/>
      <c r="J136" s="182">
        <f>BK136</f>
        <v>0</v>
      </c>
      <c r="K136" s="178"/>
      <c r="L136" s="183"/>
      <c r="M136" s="184"/>
      <c r="N136" s="185"/>
      <c r="O136" s="185"/>
      <c r="P136" s="186">
        <f>P137+P194+P250</f>
        <v>0</v>
      </c>
      <c r="Q136" s="185"/>
      <c r="R136" s="186">
        <f>R137+R194+R250</f>
        <v>1.504E-2</v>
      </c>
      <c r="S136" s="185"/>
      <c r="T136" s="187">
        <f>T137+T194+T250</f>
        <v>0</v>
      </c>
      <c r="AR136" s="188" t="s">
        <v>90</v>
      </c>
      <c r="AT136" s="189" t="s">
        <v>79</v>
      </c>
      <c r="AU136" s="189" t="s">
        <v>80</v>
      </c>
      <c r="AY136" s="188" t="s">
        <v>164</v>
      </c>
      <c r="BK136" s="190">
        <f>BK137+BK194+BK250</f>
        <v>0</v>
      </c>
    </row>
    <row r="137" spans="1:65" s="12" customFormat="1" ht="22.8" customHeight="1">
      <c r="B137" s="177"/>
      <c r="C137" s="178"/>
      <c r="D137" s="179" t="s">
        <v>79</v>
      </c>
      <c r="E137" s="191" t="s">
        <v>2033</v>
      </c>
      <c r="F137" s="191" t="s">
        <v>2034</v>
      </c>
      <c r="G137" s="178"/>
      <c r="H137" s="178"/>
      <c r="I137" s="181"/>
      <c r="J137" s="192">
        <f>BK137</f>
        <v>0</v>
      </c>
      <c r="K137" s="178"/>
      <c r="L137" s="183"/>
      <c r="M137" s="184"/>
      <c r="N137" s="185"/>
      <c r="O137" s="185"/>
      <c r="P137" s="186">
        <f>P138+P148+P169+P172+P175+P190</f>
        <v>0</v>
      </c>
      <c r="Q137" s="185"/>
      <c r="R137" s="186">
        <f>R138+R148+R169+R172+R175+R190</f>
        <v>0</v>
      </c>
      <c r="S137" s="185"/>
      <c r="T137" s="187">
        <f>T138+T148+T169+T172+T175+T190</f>
        <v>0</v>
      </c>
      <c r="AR137" s="188" t="s">
        <v>90</v>
      </c>
      <c r="AT137" s="189" t="s">
        <v>79</v>
      </c>
      <c r="AU137" s="189" t="s">
        <v>88</v>
      </c>
      <c r="AY137" s="188" t="s">
        <v>164</v>
      </c>
      <c r="BK137" s="190">
        <f>BK138+BK148+BK169+BK172+BK175+BK190</f>
        <v>0</v>
      </c>
    </row>
    <row r="138" spans="1:65" s="12" customFormat="1" ht="20.85" customHeight="1">
      <c r="B138" s="177"/>
      <c r="C138" s="178"/>
      <c r="D138" s="179" t="s">
        <v>79</v>
      </c>
      <c r="E138" s="191" t="s">
        <v>2035</v>
      </c>
      <c r="F138" s="191" t="s">
        <v>2036</v>
      </c>
      <c r="G138" s="178"/>
      <c r="H138" s="178"/>
      <c r="I138" s="181"/>
      <c r="J138" s="192">
        <f>BK138</f>
        <v>0</v>
      </c>
      <c r="K138" s="178"/>
      <c r="L138" s="183"/>
      <c r="M138" s="184"/>
      <c r="N138" s="185"/>
      <c r="O138" s="185"/>
      <c r="P138" s="186">
        <f>SUM(P139:P147)</f>
        <v>0</v>
      </c>
      <c r="Q138" s="185"/>
      <c r="R138" s="186">
        <f>SUM(R139:R147)</f>
        <v>0</v>
      </c>
      <c r="S138" s="185"/>
      <c r="T138" s="187">
        <f>SUM(T139:T147)</f>
        <v>0</v>
      </c>
      <c r="AR138" s="188" t="s">
        <v>90</v>
      </c>
      <c r="AT138" s="189" t="s">
        <v>79</v>
      </c>
      <c r="AU138" s="189" t="s">
        <v>90</v>
      </c>
      <c r="AY138" s="188" t="s">
        <v>164</v>
      </c>
      <c r="BK138" s="190">
        <f>SUM(BK139:BK147)</f>
        <v>0</v>
      </c>
    </row>
    <row r="139" spans="1:65" s="2" customFormat="1" ht="22.2" customHeight="1">
      <c r="A139" s="36"/>
      <c r="B139" s="37"/>
      <c r="C139" s="193" t="s">
        <v>88</v>
      </c>
      <c r="D139" s="193" t="s">
        <v>166</v>
      </c>
      <c r="E139" s="194" t="s">
        <v>2037</v>
      </c>
      <c r="F139" s="195" t="s">
        <v>2038</v>
      </c>
      <c r="G139" s="196" t="s">
        <v>335</v>
      </c>
      <c r="H139" s="197">
        <v>32</v>
      </c>
      <c r="I139" s="198"/>
      <c r="J139" s="199">
        <f t="shared" ref="J139:J147" si="0">ROUND(I139*H139,2)</f>
        <v>0</v>
      </c>
      <c r="K139" s="195" t="s">
        <v>1</v>
      </c>
      <c r="L139" s="41"/>
      <c r="M139" s="200" t="s">
        <v>1</v>
      </c>
      <c r="N139" s="201" t="s">
        <v>45</v>
      </c>
      <c r="O139" s="73"/>
      <c r="P139" s="202">
        <f t="shared" ref="P139:P147" si="1">O139*H139</f>
        <v>0</v>
      </c>
      <c r="Q139" s="202">
        <v>0</v>
      </c>
      <c r="R139" s="202">
        <f t="shared" ref="R139:R147" si="2">Q139*H139</f>
        <v>0</v>
      </c>
      <c r="S139" s="202">
        <v>0</v>
      </c>
      <c r="T139" s="203">
        <f t="shared" ref="T139:T147" si="3"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4" t="s">
        <v>270</v>
      </c>
      <c r="AT139" s="204" t="s">
        <v>166</v>
      </c>
      <c r="AU139" s="204" t="s">
        <v>179</v>
      </c>
      <c r="AY139" s="19" t="s">
        <v>164</v>
      </c>
      <c r="BE139" s="205">
        <f t="shared" ref="BE139:BE147" si="4">IF(N139="základní",J139,0)</f>
        <v>0</v>
      </c>
      <c r="BF139" s="205">
        <f t="shared" ref="BF139:BF147" si="5">IF(N139="snížená",J139,0)</f>
        <v>0</v>
      </c>
      <c r="BG139" s="205">
        <f t="shared" ref="BG139:BG147" si="6">IF(N139="zákl. přenesená",J139,0)</f>
        <v>0</v>
      </c>
      <c r="BH139" s="205">
        <f t="shared" ref="BH139:BH147" si="7">IF(N139="sníž. přenesená",J139,0)</f>
        <v>0</v>
      </c>
      <c r="BI139" s="205">
        <f t="shared" ref="BI139:BI147" si="8">IF(N139="nulová",J139,0)</f>
        <v>0</v>
      </c>
      <c r="BJ139" s="19" t="s">
        <v>88</v>
      </c>
      <c r="BK139" s="205">
        <f t="shared" ref="BK139:BK147" si="9">ROUND(I139*H139,2)</f>
        <v>0</v>
      </c>
      <c r="BL139" s="19" t="s">
        <v>270</v>
      </c>
      <c r="BM139" s="204" t="s">
        <v>2039</v>
      </c>
    </row>
    <row r="140" spans="1:65" s="2" customFormat="1" ht="22.2" customHeight="1">
      <c r="A140" s="36"/>
      <c r="B140" s="37"/>
      <c r="C140" s="193" t="s">
        <v>90</v>
      </c>
      <c r="D140" s="193" t="s">
        <v>166</v>
      </c>
      <c r="E140" s="194" t="s">
        <v>2040</v>
      </c>
      <c r="F140" s="195" t="s">
        <v>2041</v>
      </c>
      <c r="G140" s="196" t="s">
        <v>335</v>
      </c>
      <c r="H140" s="197">
        <v>16</v>
      </c>
      <c r="I140" s="198"/>
      <c r="J140" s="199">
        <f t="shared" si="0"/>
        <v>0</v>
      </c>
      <c r="K140" s="195" t="s">
        <v>1</v>
      </c>
      <c r="L140" s="41"/>
      <c r="M140" s="200" t="s">
        <v>1</v>
      </c>
      <c r="N140" s="201" t="s">
        <v>45</v>
      </c>
      <c r="O140" s="73"/>
      <c r="P140" s="202">
        <f t="shared" si="1"/>
        <v>0</v>
      </c>
      <c r="Q140" s="202">
        <v>0</v>
      </c>
      <c r="R140" s="202">
        <f t="shared" si="2"/>
        <v>0</v>
      </c>
      <c r="S140" s="202">
        <v>0</v>
      </c>
      <c r="T140" s="203">
        <f t="shared" si="3"/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4" t="s">
        <v>270</v>
      </c>
      <c r="AT140" s="204" t="s">
        <v>166</v>
      </c>
      <c r="AU140" s="204" t="s">
        <v>179</v>
      </c>
      <c r="AY140" s="19" t="s">
        <v>164</v>
      </c>
      <c r="BE140" s="205">
        <f t="shared" si="4"/>
        <v>0</v>
      </c>
      <c r="BF140" s="205">
        <f t="shared" si="5"/>
        <v>0</v>
      </c>
      <c r="BG140" s="205">
        <f t="shared" si="6"/>
        <v>0</v>
      </c>
      <c r="BH140" s="205">
        <f t="shared" si="7"/>
        <v>0</v>
      </c>
      <c r="BI140" s="205">
        <f t="shared" si="8"/>
        <v>0</v>
      </c>
      <c r="BJ140" s="19" t="s">
        <v>88</v>
      </c>
      <c r="BK140" s="205">
        <f t="shared" si="9"/>
        <v>0</v>
      </c>
      <c r="BL140" s="19" t="s">
        <v>270</v>
      </c>
      <c r="BM140" s="204" t="s">
        <v>2042</v>
      </c>
    </row>
    <row r="141" spans="1:65" s="2" customFormat="1" ht="22.2" customHeight="1">
      <c r="A141" s="36"/>
      <c r="B141" s="37"/>
      <c r="C141" s="193" t="s">
        <v>179</v>
      </c>
      <c r="D141" s="193" t="s">
        <v>166</v>
      </c>
      <c r="E141" s="194" t="s">
        <v>2043</v>
      </c>
      <c r="F141" s="195" t="s">
        <v>2044</v>
      </c>
      <c r="G141" s="196" t="s">
        <v>335</v>
      </c>
      <c r="H141" s="197">
        <v>32</v>
      </c>
      <c r="I141" s="198"/>
      <c r="J141" s="199">
        <f t="shared" si="0"/>
        <v>0</v>
      </c>
      <c r="K141" s="195" t="s">
        <v>1</v>
      </c>
      <c r="L141" s="41"/>
      <c r="M141" s="200" t="s">
        <v>1</v>
      </c>
      <c r="N141" s="201" t="s">
        <v>45</v>
      </c>
      <c r="O141" s="73"/>
      <c r="P141" s="202">
        <f t="shared" si="1"/>
        <v>0</v>
      </c>
      <c r="Q141" s="202">
        <v>0</v>
      </c>
      <c r="R141" s="202">
        <f t="shared" si="2"/>
        <v>0</v>
      </c>
      <c r="S141" s="202">
        <v>0</v>
      </c>
      <c r="T141" s="203">
        <f t="shared" si="3"/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4" t="s">
        <v>270</v>
      </c>
      <c r="AT141" s="204" t="s">
        <v>166</v>
      </c>
      <c r="AU141" s="204" t="s">
        <v>179</v>
      </c>
      <c r="AY141" s="19" t="s">
        <v>164</v>
      </c>
      <c r="BE141" s="205">
        <f t="shared" si="4"/>
        <v>0</v>
      </c>
      <c r="BF141" s="205">
        <f t="shared" si="5"/>
        <v>0</v>
      </c>
      <c r="BG141" s="205">
        <f t="shared" si="6"/>
        <v>0</v>
      </c>
      <c r="BH141" s="205">
        <f t="shared" si="7"/>
        <v>0</v>
      </c>
      <c r="BI141" s="205">
        <f t="shared" si="8"/>
        <v>0</v>
      </c>
      <c r="BJ141" s="19" t="s">
        <v>88</v>
      </c>
      <c r="BK141" s="205">
        <f t="shared" si="9"/>
        <v>0</v>
      </c>
      <c r="BL141" s="19" t="s">
        <v>270</v>
      </c>
      <c r="BM141" s="204" t="s">
        <v>2045</v>
      </c>
    </row>
    <row r="142" spans="1:65" s="2" customFormat="1" ht="22.2" customHeight="1">
      <c r="A142" s="36"/>
      <c r="B142" s="37"/>
      <c r="C142" s="193" t="s">
        <v>171</v>
      </c>
      <c r="D142" s="193" t="s">
        <v>166</v>
      </c>
      <c r="E142" s="194" t="s">
        <v>2046</v>
      </c>
      <c r="F142" s="195" t="s">
        <v>2047</v>
      </c>
      <c r="G142" s="196" t="s">
        <v>335</v>
      </c>
      <c r="H142" s="197">
        <v>36</v>
      </c>
      <c r="I142" s="198"/>
      <c r="J142" s="199">
        <f t="shared" si="0"/>
        <v>0</v>
      </c>
      <c r="K142" s="195" t="s">
        <v>1</v>
      </c>
      <c r="L142" s="41"/>
      <c r="M142" s="200" t="s">
        <v>1</v>
      </c>
      <c r="N142" s="201" t="s">
        <v>45</v>
      </c>
      <c r="O142" s="73"/>
      <c r="P142" s="202">
        <f t="shared" si="1"/>
        <v>0</v>
      </c>
      <c r="Q142" s="202">
        <v>0</v>
      </c>
      <c r="R142" s="202">
        <f t="shared" si="2"/>
        <v>0</v>
      </c>
      <c r="S142" s="202">
        <v>0</v>
      </c>
      <c r="T142" s="203">
        <f t="shared" si="3"/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4" t="s">
        <v>270</v>
      </c>
      <c r="AT142" s="204" t="s">
        <v>166</v>
      </c>
      <c r="AU142" s="204" t="s">
        <v>179</v>
      </c>
      <c r="AY142" s="19" t="s">
        <v>164</v>
      </c>
      <c r="BE142" s="205">
        <f t="shared" si="4"/>
        <v>0</v>
      </c>
      <c r="BF142" s="205">
        <f t="shared" si="5"/>
        <v>0</v>
      </c>
      <c r="BG142" s="205">
        <f t="shared" si="6"/>
        <v>0</v>
      </c>
      <c r="BH142" s="205">
        <f t="shared" si="7"/>
        <v>0</v>
      </c>
      <c r="BI142" s="205">
        <f t="shared" si="8"/>
        <v>0</v>
      </c>
      <c r="BJ142" s="19" t="s">
        <v>88</v>
      </c>
      <c r="BK142" s="205">
        <f t="shared" si="9"/>
        <v>0</v>
      </c>
      <c r="BL142" s="19" t="s">
        <v>270</v>
      </c>
      <c r="BM142" s="204" t="s">
        <v>2048</v>
      </c>
    </row>
    <row r="143" spans="1:65" s="2" customFormat="1" ht="22.2" customHeight="1">
      <c r="A143" s="36"/>
      <c r="B143" s="37"/>
      <c r="C143" s="193" t="s">
        <v>189</v>
      </c>
      <c r="D143" s="193" t="s">
        <v>166</v>
      </c>
      <c r="E143" s="194" t="s">
        <v>2049</v>
      </c>
      <c r="F143" s="195" t="s">
        <v>2050</v>
      </c>
      <c r="G143" s="196" t="s">
        <v>335</v>
      </c>
      <c r="H143" s="197">
        <v>86</v>
      </c>
      <c r="I143" s="198"/>
      <c r="J143" s="199">
        <f t="shared" si="0"/>
        <v>0</v>
      </c>
      <c r="K143" s="195" t="s">
        <v>1</v>
      </c>
      <c r="L143" s="41"/>
      <c r="M143" s="200" t="s">
        <v>1</v>
      </c>
      <c r="N143" s="201" t="s">
        <v>45</v>
      </c>
      <c r="O143" s="73"/>
      <c r="P143" s="202">
        <f t="shared" si="1"/>
        <v>0</v>
      </c>
      <c r="Q143" s="202">
        <v>0</v>
      </c>
      <c r="R143" s="202">
        <f t="shared" si="2"/>
        <v>0</v>
      </c>
      <c r="S143" s="202">
        <v>0</v>
      </c>
      <c r="T143" s="203">
        <f t="shared" si="3"/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4" t="s">
        <v>270</v>
      </c>
      <c r="AT143" s="204" t="s">
        <v>166</v>
      </c>
      <c r="AU143" s="204" t="s">
        <v>179</v>
      </c>
      <c r="AY143" s="19" t="s">
        <v>164</v>
      </c>
      <c r="BE143" s="205">
        <f t="shared" si="4"/>
        <v>0</v>
      </c>
      <c r="BF143" s="205">
        <f t="shared" si="5"/>
        <v>0</v>
      </c>
      <c r="BG143" s="205">
        <f t="shared" si="6"/>
        <v>0</v>
      </c>
      <c r="BH143" s="205">
        <f t="shared" si="7"/>
        <v>0</v>
      </c>
      <c r="BI143" s="205">
        <f t="shared" si="8"/>
        <v>0</v>
      </c>
      <c r="BJ143" s="19" t="s">
        <v>88</v>
      </c>
      <c r="BK143" s="205">
        <f t="shared" si="9"/>
        <v>0</v>
      </c>
      <c r="BL143" s="19" t="s">
        <v>270</v>
      </c>
      <c r="BM143" s="204" t="s">
        <v>2051</v>
      </c>
    </row>
    <row r="144" spans="1:65" s="2" customFormat="1" ht="22.2" customHeight="1">
      <c r="A144" s="36"/>
      <c r="B144" s="37"/>
      <c r="C144" s="193" t="s">
        <v>198</v>
      </c>
      <c r="D144" s="193" t="s">
        <v>166</v>
      </c>
      <c r="E144" s="194" t="s">
        <v>2052</v>
      </c>
      <c r="F144" s="195" t="s">
        <v>2053</v>
      </c>
      <c r="G144" s="196" t="s">
        <v>335</v>
      </c>
      <c r="H144" s="197">
        <v>160</v>
      </c>
      <c r="I144" s="198"/>
      <c r="J144" s="199">
        <f t="shared" si="0"/>
        <v>0</v>
      </c>
      <c r="K144" s="195" t="s">
        <v>1</v>
      </c>
      <c r="L144" s="41"/>
      <c r="M144" s="200" t="s">
        <v>1</v>
      </c>
      <c r="N144" s="201" t="s">
        <v>45</v>
      </c>
      <c r="O144" s="73"/>
      <c r="P144" s="202">
        <f t="shared" si="1"/>
        <v>0</v>
      </c>
      <c r="Q144" s="202">
        <v>0</v>
      </c>
      <c r="R144" s="202">
        <f t="shared" si="2"/>
        <v>0</v>
      </c>
      <c r="S144" s="202">
        <v>0</v>
      </c>
      <c r="T144" s="203">
        <f t="shared" si="3"/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4" t="s">
        <v>270</v>
      </c>
      <c r="AT144" s="204" t="s">
        <v>166</v>
      </c>
      <c r="AU144" s="204" t="s">
        <v>179</v>
      </c>
      <c r="AY144" s="19" t="s">
        <v>164</v>
      </c>
      <c r="BE144" s="205">
        <f t="shared" si="4"/>
        <v>0</v>
      </c>
      <c r="BF144" s="205">
        <f t="shared" si="5"/>
        <v>0</v>
      </c>
      <c r="BG144" s="205">
        <f t="shared" si="6"/>
        <v>0</v>
      </c>
      <c r="BH144" s="205">
        <f t="shared" si="7"/>
        <v>0</v>
      </c>
      <c r="BI144" s="205">
        <f t="shared" si="8"/>
        <v>0</v>
      </c>
      <c r="BJ144" s="19" t="s">
        <v>88</v>
      </c>
      <c r="BK144" s="205">
        <f t="shared" si="9"/>
        <v>0</v>
      </c>
      <c r="BL144" s="19" t="s">
        <v>270</v>
      </c>
      <c r="BM144" s="204" t="s">
        <v>2054</v>
      </c>
    </row>
    <row r="145" spans="1:65" s="2" customFormat="1" ht="22.2" customHeight="1">
      <c r="A145" s="36"/>
      <c r="B145" s="37"/>
      <c r="C145" s="193" t="s">
        <v>207</v>
      </c>
      <c r="D145" s="193" t="s">
        <v>166</v>
      </c>
      <c r="E145" s="194" t="s">
        <v>2055</v>
      </c>
      <c r="F145" s="195" t="s">
        <v>2056</v>
      </c>
      <c r="G145" s="196" t="s">
        <v>335</v>
      </c>
      <c r="H145" s="197">
        <v>108</v>
      </c>
      <c r="I145" s="198"/>
      <c r="J145" s="199">
        <f t="shared" si="0"/>
        <v>0</v>
      </c>
      <c r="K145" s="195" t="s">
        <v>1</v>
      </c>
      <c r="L145" s="41"/>
      <c r="M145" s="200" t="s">
        <v>1</v>
      </c>
      <c r="N145" s="201" t="s">
        <v>45</v>
      </c>
      <c r="O145" s="73"/>
      <c r="P145" s="202">
        <f t="shared" si="1"/>
        <v>0</v>
      </c>
      <c r="Q145" s="202">
        <v>0</v>
      </c>
      <c r="R145" s="202">
        <f t="shared" si="2"/>
        <v>0</v>
      </c>
      <c r="S145" s="202">
        <v>0</v>
      </c>
      <c r="T145" s="203">
        <f t="shared" si="3"/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4" t="s">
        <v>270</v>
      </c>
      <c r="AT145" s="204" t="s">
        <v>166</v>
      </c>
      <c r="AU145" s="204" t="s">
        <v>179</v>
      </c>
      <c r="AY145" s="19" t="s">
        <v>164</v>
      </c>
      <c r="BE145" s="205">
        <f t="shared" si="4"/>
        <v>0</v>
      </c>
      <c r="BF145" s="205">
        <f t="shared" si="5"/>
        <v>0</v>
      </c>
      <c r="BG145" s="205">
        <f t="shared" si="6"/>
        <v>0</v>
      </c>
      <c r="BH145" s="205">
        <f t="shared" si="7"/>
        <v>0</v>
      </c>
      <c r="BI145" s="205">
        <f t="shared" si="8"/>
        <v>0</v>
      </c>
      <c r="BJ145" s="19" t="s">
        <v>88</v>
      </c>
      <c r="BK145" s="205">
        <f t="shared" si="9"/>
        <v>0</v>
      </c>
      <c r="BL145" s="19" t="s">
        <v>270</v>
      </c>
      <c r="BM145" s="204" t="s">
        <v>2057</v>
      </c>
    </row>
    <row r="146" spans="1:65" s="2" customFormat="1" ht="30" customHeight="1">
      <c r="A146" s="36"/>
      <c r="B146" s="37"/>
      <c r="C146" s="193" t="s">
        <v>193</v>
      </c>
      <c r="D146" s="193" t="s">
        <v>166</v>
      </c>
      <c r="E146" s="194" t="s">
        <v>2058</v>
      </c>
      <c r="F146" s="195" t="s">
        <v>2059</v>
      </c>
      <c r="G146" s="196" t="s">
        <v>335</v>
      </c>
      <c r="H146" s="197">
        <v>2</v>
      </c>
      <c r="I146" s="198"/>
      <c r="J146" s="199">
        <f t="shared" si="0"/>
        <v>0</v>
      </c>
      <c r="K146" s="195" t="s">
        <v>1</v>
      </c>
      <c r="L146" s="41"/>
      <c r="M146" s="200" t="s">
        <v>1</v>
      </c>
      <c r="N146" s="201" t="s">
        <v>45</v>
      </c>
      <c r="O146" s="73"/>
      <c r="P146" s="202">
        <f t="shared" si="1"/>
        <v>0</v>
      </c>
      <c r="Q146" s="202">
        <v>0</v>
      </c>
      <c r="R146" s="202">
        <f t="shared" si="2"/>
        <v>0</v>
      </c>
      <c r="S146" s="202">
        <v>0</v>
      </c>
      <c r="T146" s="203">
        <f t="shared" si="3"/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4" t="s">
        <v>270</v>
      </c>
      <c r="AT146" s="204" t="s">
        <v>166</v>
      </c>
      <c r="AU146" s="204" t="s">
        <v>179</v>
      </c>
      <c r="AY146" s="19" t="s">
        <v>164</v>
      </c>
      <c r="BE146" s="205">
        <f t="shared" si="4"/>
        <v>0</v>
      </c>
      <c r="BF146" s="205">
        <f t="shared" si="5"/>
        <v>0</v>
      </c>
      <c r="BG146" s="205">
        <f t="shared" si="6"/>
        <v>0</v>
      </c>
      <c r="BH146" s="205">
        <f t="shared" si="7"/>
        <v>0</v>
      </c>
      <c r="BI146" s="205">
        <f t="shared" si="8"/>
        <v>0</v>
      </c>
      <c r="BJ146" s="19" t="s">
        <v>88</v>
      </c>
      <c r="BK146" s="205">
        <f t="shared" si="9"/>
        <v>0</v>
      </c>
      <c r="BL146" s="19" t="s">
        <v>270</v>
      </c>
      <c r="BM146" s="204" t="s">
        <v>2060</v>
      </c>
    </row>
    <row r="147" spans="1:65" s="2" customFormat="1" ht="22.2" customHeight="1">
      <c r="A147" s="36"/>
      <c r="B147" s="37"/>
      <c r="C147" s="193" t="s">
        <v>219</v>
      </c>
      <c r="D147" s="193" t="s">
        <v>166</v>
      </c>
      <c r="E147" s="194" t="s">
        <v>2061</v>
      </c>
      <c r="F147" s="195" t="s">
        <v>2062</v>
      </c>
      <c r="G147" s="196" t="s">
        <v>335</v>
      </c>
      <c r="H147" s="197">
        <v>2</v>
      </c>
      <c r="I147" s="198"/>
      <c r="J147" s="199">
        <f t="shared" si="0"/>
        <v>0</v>
      </c>
      <c r="K147" s="195" t="s">
        <v>1</v>
      </c>
      <c r="L147" s="41"/>
      <c r="M147" s="200" t="s">
        <v>1</v>
      </c>
      <c r="N147" s="201" t="s">
        <v>45</v>
      </c>
      <c r="O147" s="73"/>
      <c r="P147" s="202">
        <f t="shared" si="1"/>
        <v>0</v>
      </c>
      <c r="Q147" s="202">
        <v>0</v>
      </c>
      <c r="R147" s="202">
        <f t="shared" si="2"/>
        <v>0</v>
      </c>
      <c r="S147" s="202">
        <v>0</v>
      </c>
      <c r="T147" s="203">
        <f t="shared" si="3"/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4" t="s">
        <v>270</v>
      </c>
      <c r="AT147" s="204" t="s">
        <v>166</v>
      </c>
      <c r="AU147" s="204" t="s">
        <v>179</v>
      </c>
      <c r="AY147" s="19" t="s">
        <v>164</v>
      </c>
      <c r="BE147" s="205">
        <f t="shared" si="4"/>
        <v>0</v>
      </c>
      <c r="BF147" s="205">
        <f t="shared" si="5"/>
        <v>0</v>
      </c>
      <c r="BG147" s="205">
        <f t="shared" si="6"/>
        <v>0</v>
      </c>
      <c r="BH147" s="205">
        <f t="shared" si="7"/>
        <v>0</v>
      </c>
      <c r="BI147" s="205">
        <f t="shared" si="8"/>
        <v>0</v>
      </c>
      <c r="BJ147" s="19" t="s">
        <v>88</v>
      </c>
      <c r="BK147" s="205">
        <f t="shared" si="9"/>
        <v>0</v>
      </c>
      <c r="BL147" s="19" t="s">
        <v>270</v>
      </c>
      <c r="BM147" s="204" t="s">
        <v>2063</v>
      </c>
    </row>
    <row r="148" spans="1:65" s="12" customFormat="1" ht="20.85" customHeight="1">
      <c r="B148" s="177"/>
      <c r="C148" s="178"/>
      <c r="D148" s="179" t="s">
        <v>79</v>
      </c>
      <c r="E148" s="191" t="s">
        <v>2064</v>
      </c>
      <c r="F148" s="191" t="s">
        <v>2065</v>
      </c>
      <c r="G148" s="178"/>
      <c r="H148" s="178"/>
      <c r="I148" s="181"/>
      <c r="J148" s="192">
        <f>BK148</f>
        <v>0</v>
      </c>
      <c r="K148" s="178"/>
      <c r="L148" s="183"/>
      <c r="M148" s="184"/>
      <c r="N148" s="185"/>
      <c r="O148" s="185"/>
      <c r="P148" s="186">
        <f>SUM(P149:P168)</f>
        <v>0</v>
      </c>
      <c r="Q148" s="185"/>
      <c r="R148" s="186">
        <f>SUM(R149:R168)</f>
        <v>0</v>
      </c>
      <c r="S148" s="185"/>
      <c r="T148" s="187">
        <f>SUM(T149:T168)</f>
        <v>0</v>
      </c>
      <c r="AR148" s="188" t="s">
        <v>90</v>
      </c>
      <c r="AT148" s="189" t="s">
        <v>79</v>
      </c>
      <c r="AU148" s="189" t="s">
        <v>90</v>
      </c>
      <c r="AY148" s="188" t="s">
        <v>164</v>
      </c>
      <c r="BK148" s="190">
        <f>SUM(BK149:BK168)</f>
        <v>0</v>
      </c>
    </row>
    <row r="149" spans="1:65" s="2" customFormat="1" ht="34.799999999999997" customHeight="1">
      <c r="A149" s="36"/>
      <c r="B149" s="37"/>
      <c r="C149" s="193" t="s">
        <v>226</v>
      </c>
      <c r="D149" s="193" t="s">
        <v>166</v>
      </c>
      <c r="E149" s="194" t="s">
        <v>2066</v>
      </c>
      <c r="F149" s="195" t="s">
        <v>2067</v>
      </c>
      <c r="G149" s="196" t="s">
        <v>335</v>
      </c>
      <c r="H149" s="197">
        <v>40</v>
      </c>
      <c r="I149" s="198"/>
      <c r="J149" s="199">
        <f t="shared" ref="J149:J167" si="10">ROUND(I149*H149,2)</f>
        <v>0</v>
      </c>
      <c r="K149" s="195" t="s">
        <v>1</v>
      </c>
      <c r="L149" s="41"/>
      <c r="M149" s="200" t="s">
        <v>1</v>
      </c>
      <c r="N149" s="201" t="s">
        <v>45</v>
      </c>
      <c r="O149" s="73"/>
      <c r="P149" s="202">
        <f t="shared" ref="P149:P167" si="11">O149*H149</f>
        <v>0</v>
      </c>
      <c r="Q149" s="202">
        <v>0</v>
      </c>
      <c r="R149" s="202">
        <f t="shared" ref="R149:R167" si="12">Q149*H149</f>
        <v>0</v>
      </c>
      <c r="S149" s="202">
        <v>0</v>
      </c>
      <c r="T149" s="203">
        <f t="shared" ref="T149:T167" si="13"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04" t="s">
        <v>270</v>
      </c>
      <c r="AT149" s="204" t="s">
        <v>166</v>
      </c>
      <c r="AU149" s="204" t="s">
        <v>179</v>
      </c>
      <c r="AY149" s="19" t="s">
        <v>164</v>
      </c>
      <c r="BE149" s="205">
        <f t="shared" ref="BE149:BE167" si="14">IF(N149="základní",J149,0)</f>
        <v>0</v>
      </c>
      <c r="BF149" s="205">
        <f t="shared" ref="BF149:BF167" si="15">IF(N149="snížená",J149,0)</f>
        <v>0</v>
      </c>
      <c r="BG149" s="205">
        <f t="shared" ref="BG149:BG167" si="16">IF(N149="zákl. přenesená",J149,0)</f>
        <v>0</v>
      </c>
      <c r="BH149" s="205">
        <f t="shared" ref="BH149:BH167" si="17">IF(N149="sníž. přenesená",J149,0)</f>
        <v>0</v>
      </c>
      <c r="BI149" s="205">
        <f t="shared" ref="BI149:BI167" si="18">IF(N149="nulová",J149,0)</f>
        <v>0</v>
      </c>
      <c r="BJ149" s="19" t="s">
        <v>88</v>
      </c>
      <c r="BK149" s="205">
        <f t="shared" ref="BK149:BK167" si="19">ROUND(I149*H149,2)</f>
        <v>0</v>
      </c>
      <c r="BL149" s="19" t="s">
        <v>270</v>
      </c>
      <c r="BM149" s="204" t="s">
        <v>2068</v>
      </c>
    </row>
    <row r="150" spans="1:65" s="2" customFormat="1" ht="34.799999999999997" customHeight="1">
      <c r="A150" s="36"/>
      <c r="B150" s="37"/>
      <c r="C150" s="193" t="s">
        <v>240</v>
      </c>
      <c r="D150" s="193" t="s">
        <v>166</v>
      </c>
      <c r="E150" s="194" t="s">
        <v>2069</v>
      </c>
      <c r="F150" s="195" t="s">
        <v>2070</v>
      </c>
      <c r="G150" s="196" t="s">
        <v>335</v>
      </c>
      <c r="H150" s="197">
        <v>36</v>
      </c>
      <c r="I150" s="198"/>
      <c r="J150" s="199">
        <f t="shared" si="10"/>
        <v>0</v>
      </c>
      <c r="K150" s="195" t="s">
        <v>1</v>
      </c>
      <c r="L150" s="41"/>
      <c r="M150" s="200" t="s">
        <v>1</v>
      </c>
      <c r="N150" s="201" t="s">
        <v>45</v>
      </c>
      <c r="O150" s="73"/>
      <c r="P150" s="202">
        <f t="shared" si="11"/>
        <v>0</v>
      </c>
      <c r="Q150" s="202">
        <v>0</v>
      </c>
      <c r="R150" s="202">
        <f t="shared" si="12"/>
        <v>0</v>
      </c>
      <c r="S150" s="202">
        <v>0</v>
      </c>
      <c r="T150" s="203">
        <f t="shared" si="13"/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4" t="s">
        <v>270</v>
      </c>
      <c r="AT150" s="204" t="s">
        <v>166</v>
      </c>
      <c r="AU150" s="204" t="s">
        <v>179</v>
      </c>
      <c r="AY150" s="19" t="s">
        <v>164</v>
      </c>
      <c r="BE150" s="205">
        <f t="shared" si="14"/>
        <v>0</v>
      </c>
      <c r="BF150" s="205">
        <f t="shared" si="15"/>
        <v>0</v>
      </c>
      <c r="BG150" s="205">
        <f t="shared" si="16"/>
        <v>0</v>
      </c>
      <c r="BH150" s="205">
        <f t="shared" si="17"/>
        <v>0</v>
      </c>
      <c r="BI150" s="205">
        <f t="shared" si="18"/>
        <v>0</v>
      </c>
      <c r="BJ150" s="19" t="s">
        <v>88</v>
      </c>
      <c r="BK150" s="205">
        <f t="shared" si="19"/>
        <v>0</v>
      </c>
      <c r="BL150" s="19" t="s">
        <v>270</v>
      </c>
      <c r="BM150" s="204" t="s">
        <v>2071</v>
      </c>
    </row>
    <row r="151" spans="1:65" s="2" customFormat="1" ht="30" customHeight="1">
      <c r="A151" s="36"/>
      <c r="B151" s="37"/>
      <c r="C151" s="193" t="s">
        <v>245</v>
      </c>
      <c r="D151" s="193" t="s">
        <v>166</v>
      </c>
      <c r="E151" s="194" t="s">
        <v>2072</v>
      </c>
      <c r="F151" s="195" t="s">
        <v>2073</v>
      </c>
      <c r="G151" s="196" t="s">
        <v>335</v>
      </c>
      <c r="H151" s="197">
        <v>26</v>
      </c>
      <c r="I151" s="198"/>
      <c r="J151" s="199">
        <f t="shared" si="10"/>
        <v>0</v>
      </c>
      <c r="K151" s="195" t="s">
        <v>1</v>
      </c>
      <c r="L151" s="41"/>
      <c r="M151" s="200" t="s">
        <v>1</v>
      </c>
      <c r="N151" s="201" t="s">
        <v>45</v>
      </c>
      <c r="O151" s="73"/>
      <c r="P151" s="202">
        <f t="shared" si="11"/>
        <v>0</v>
      </c>
      <c r="Q151" s="202">
        <v>0</v>
      </c>
      <c r="R151" s="202">
        <f t="shared" si="12"/>
        <v>0</v>
      </c>
      <c r="S151" s="202">
        <v>0</v>
      </c>
      <c r="T151" s="203">
        <f t="shared" si="13"/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4" t="s">
        <v>270</v>
      </c>
      <c r="AT151" s="204" t="s">
        <v>166</v>
      </c>
      <c r="AU151" s="204" t="s">
        <v>179</v>
      </c>
      <c r="AY151" s="19" t="s">
        <v>164</v>
      </c>
      <c r="BE151" s="205">
        <f t="shared" si="14"/>
        <v>0</v>
      </c>
      <c r="BF151" s="205">
        <f t="shared" si="15"/>
        <v>0</v>
      </c>
      <c r="BG151" s="205">
        <f t="shared" si="16"/>
        <v>0</v>
      </c>
      <c r="BH151" s="205">
        <f t="shared" si="17"/>
        <v>0</v>
      </c>
      <c r="BI151" s="205">
        <f t="shared" si="18"/>
        <v>0</v>
      </c>
      <c r="BJ151" s="19" t="s">
        <v>88</v>
      </c>
      <c r="BK151" s="205">
        <f t="shared" si="19"/>
        <v>0</v>
      </c>
      <c r="BL151" s="19" t="s">
        <v>270</v>
      </c>
      <c r="BM151" s="204" t="s">
        <v>2074</v>
      </c>
    </row>
    <row r="152" spans="1:65" s="2" customFormat="1" ht="30" customHeight="1">
      <c r="A152" s="36"/>
      <c r="B152" s="37"/>
      <c r="C152" s="193" t="s">
        <v>253</v>
      </c>
      <c r="D152" s="193" t="s">
        <v>166</v>
      </c>
      <c r="E152" s="194" t="s">
        <v>2075</v>
      </c>
      <c r="F152" s="195" t="s">
        <v>2076</v>
      </c>
      <c r="G152" s="196" t="s">
        <v>335</v>
      </c>
      <c r="H152" s="197">
        <v>66</v>
      </c>
      <c r="I152" s="198"/>
      <c r="J152" s="199">
        <f t="shared" si="10"/>
        <v>0</v>
      </c>
      <c r="K152" s="195" t="s">
        <v>1</v>
      </c>
      <c r="L152" s="41"/>
      <c r="M152" s="200" t="s">
        <v>1</v>
      </c>
      <c r="N152" s="201" t="s">
        <v>45</v>
      </c>
      <c r="O152" s="73"/>
      <c r="P152" s="202">
        <f t="shared" si="11"/>
        <v>0</v>
      </c>
      <c r="Q152" s="202">
        <v>0</v>
      </c>
      <c r="R152" s="202">
        <f t="shared" si="12"/>
        <v>0</v>
      </c>
      <c r="S152" s="202">
        <v>0</v>
      </c>
      <c r="T152" s="203">
        <f t="shared" si="13"/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04" t="s">
        <v>270</v>
      </c>
      <c r="AT152" s="204" t="s">
        <v>166</v>
      </c>
      <c r="AU152" s="204" t="s">
        <v>179</v>
      </c>
      <c r="AY152" s="19" t="s">
        <v>164</v>
      </c>
      <c r="BE152" s="205">
        <f t="shared" si="14"/>
        <v>0</v>
      </c>
      <c r="BF152" s="205">
        <f t="shared" si="15"/>
        <v>0</v>
      </c>
      <c r="BG152" s="205">
        <f t="shared" si="16"/>
        <v>0</v>
      </c>
      <c r="BH152" s="205">
        <f t="shared" si="17"/>
        <v>0</v>
      </c>
      <c r="BI152" s="205">
        <f t="shared" si="18"/>
        <v>0</v>
      </c>
      <c r="BJ152" s="19" t="s">
        <v>88</v>
      </c>
      <c r="BK152" s="205">
        <f t="shared" si="19"/>
        <v>0</v>
      </c>
      <c r="BL152" s="19" t="s">
        <v>270</v>
      </c>
      <c r="BM152" s="204" t="s">
        <v>2077</v>
      </c>
    </row>
    <row r="153" spans="1:65" s="2" customFormat="1" ht="14.4" customHeight="1">
      <c r="A153" s="36"/>
      <c r="B153" s="37"/>
      <c r="C153" s="193" t="s">
        <v>258</v>
      </c>
      <c r="D153" s="193" t="s">
        <v>166</v>
      </c>
      <c r="E153" s="194" t="s">
        <v>2078</v>
      </c>
      <c r="F153" s="195" t="s">
        <v>2079</v>
      </c>
      <c r="G153" s="196" t="s">
        <v>325</v>
      </c>
      <c r="H153" s="197">
        <v>2</v>
      </c>
      <c r="I153" s="198"/>
      <c r="J153" s="199">
        <f t="shared" si="10"/>
        <v>0</v>
      </c>
      <c r="K153" s="195" t="s">
        <v>1</v>
      </c>
      <c r="L153" s="41"/>
      <c r="M153" s="200" t="s">
        <v>1</v>
      </c>
      <c r="N153" s="201" t="s">
        <v>45</v>
      </c>
      <c r="O153" s="73"/>
      <c r="P153" s="202">
        <f t="shared" si="11"/>
        <v>0</v>
      </c>
      <c r="Q153" s="202">
        <v>0</v>
      </c>
      <c r="R153" s="202">
        <f t="shared" si="12"/>
        <v>0</v>
      </c>
      <c r="S153" s="202">
        <v>0</v>
      </c>
      <c r="T153" s="203">
        <f t="shared" si="13"/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4" t="s">
        <v>270</v>
      </c>
      <c r="AT153" s="204" t="s">
        <v>166</v>
      </c>
      <c r="AU153" s="204" t="s">
        <v>179</v>
      </c>
      <c r="AY153" s="19" t="s">
        <v>164</v>
      </c>
      <c r="BE153" s="205">
        <f t="shared" si="14"/>
        <v>0</v>
      </c>
      <c r="BF153" s="205">
        <f t="shared" si="15"/>
        <v>0</v>
      </c>
      <c r="BG153" s="205">
        <f t="shared" si="16"/>
        <v>0</v>
      </c>
      <c r="BH153" s="205">
        <f t="shared" si="17"/>
        <v>0</v>
      </c>
      <c r="BI153" s="205">
        <f t="shared" si="18"/>
        <v>0</v>
      </c>
      <c r="BJ153" s="19" t="s">
        <v>88</v>
      </c>
      <c r="BK153" s="205">
        <f t="shared" si="19"/>
        <v>0</v>
      </c>
      <c r="BL153" s="19" t="s">
        <v>270</v>
      </c>
      <c r="BM153" s="204" t="s">
        <v>2080</v>
      </c>
    </row>
    <row r="154" spans="1:65" s="2" customFormat="1" ht="14.4" customHeight="1">
      <c r="A154" s="36"/>
      <c r="B154" s="37"/>
      <c r="C154" s="193" t="s">
        <v>8</v>
      </c>
      <c r="D154" s="193" t="s">
        <v>166</v>
      </c>
      <c r="E154" s="194" t="s">
        <v>2081</v>
      </c>
      <c r="F154" s="195" t="s">
        <v>2082</v>
      </c>
      <c r="G154" s="196" t="s">
        <v>325</v>
      </c>
      <c r="H154" s="197">
        <v>16</v>
      </c>
      <c r="I154" s="198"/>
      <c r="J154" s="199">
        <f t="shared" si="10"/>
        <v>0</v>
      </c>
      <c r="K154" s="195" t="s">
        <v>1</v>
      </c>
      <c r="L154" s="41"/>
      <c r="M154" s="200" t="s">
        <v>1</v>
      </c>
      <c r="N154" s="201" t="s">
        <v>45</v>
      </c>
      <c r="O154" s="73"/>
      <c r="P154" s="202">
        <f t="shared" si="11"/>
        <v>0</v>
      </c>
      <c r="Q154" s="202">
        <v>0</v>
      </c>
      <c r="R154" s="202">
        <f t="shared" si="12"/>
        <v>0</v>
      </c>
      <c r="S154" s="202">
        <v>0</v>
      </c>
      <c r="T154" s="203">
        <f t="shared" si="13"/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4" t="s">
        <v>270</v>
      </c>
      <c r="AT154" s="204" t="s">
        <v>166</v>
      </c>
      <c r="AU154" s="204" t="s">
        <v>179</v>
      </c>
      <c r="AY154" s="19" t="s">
        <v>164</v>
      </c>
      <c r="BE154" s="205">
        <f t="shared" si="14"/>
        <v>0</v>
      </c>
      <c r="BF154" s="205">
        <f t="shared" si="15"/>
        <v>0</v>
      </c>
      <c r="BG154" s="205">
        <f t="shared" si="16"/>
        <v>0</v>
      </c>
      <c r="BH154" s="205">
        <f t="shared" si="17"/>
        <v>0</v>
      </c>
      <c r="BI154" s="205">
        <f t="shared" si="18"/>
        <v>0</v>
      </c>
      <c r="BJ154" s="19" t="s">
        <v>88</v>
      </c>
      <c r="BK154" s="205">
        <f t="shared" si="19"/>
        <v>0</v>
      </c>
      <c r="BL154" s="19" t="s">
        <v>270</v>
      </c>
      <c r="BM154" s="204" t="s">
        <v>2083</v>
      </c>
    </row>
    <row r="155" spans="1:65" s="2" customFormat="1" ht="14.4" customHeight="1">
      <c r="A155" s="36"/>
      <c r="B155" s="37"/>
      <c r="C155" s="193" t="s">
        <v>270</v>
      </c>
      <c r="D155" s="193" t="s">
        <v>166</v>
      </c>
      <c r="E155" s="194" t="s">
        <v>2084</v>
      </c>
      <c r="F155" s="195" t="s">
        <v>2085</v>
      </c>
      <c r="G155" s="196" t="s">
        <v>325</v>
      </c>
      <c r="H155" s="197">
        <v>18</v>
      </c>
      <c r="I155" s="198"/>
      <c r="J155" s="199">
        <f t="shared" si="10"/>
        <v>0</v>
      </c>
      <c r="K155" s="195" t="s">
        <v>1</v>
      </c>
      <c r="L155" s="41"/>
      <c r="M155" s="200" t="s">
        <v>1</v>
      </c>
      <c r="N155" s="201" t="s">
        <v>45</v>
      </c>
      <c r="O155" s="73"/>
      <c r="P155" s="202">
        <f t="shared" si="11"/>
        <v>0</v>
      </c>
      <c r="Q155" s="202">
        <v>0</v>
      </c>
      <c r="R155" s="202">
        <f t="shared" si="12"/>
        <v>0</v>
      </c>
      <c r="S155" s="202">
        <v>0</v>
      </c>
      <c r="T155" s="203">
        <f t="shared" si="13"/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4" t="s">
        <v>270</v>
      </c>
      <c r="AT155" s="204" t="s">
        <v>166</v>
      </c>
      <c r="AU155" s="204" t="s">
        <v>179</v>
      </c>
      <c r="AY155" s="19" t="s">
        <v>164</v>
      </c>
      <c r="BE155" s="205">
        <f t="shared" si="14"/>
        <v>0</v>
      </c>
      <c r="BF155" s="205">
        <f t="shared" si="15"/>
        <v>0</v>
      </c>
      <c r="BG155" s="205">
        <f t="shared" si="16"/>
        <v>0</v>
      </c>
      <c r="BH155" s="205">
        <f t="shared" si="17"/>
        <v>0</v>
      </c>
      <c r="BI155" s="205">
        <f t="shared" si="18"/>
        <v>0</v>
      </c>
      <c r="BJ155" s="19" t="s">
        <v>88</v>
      </c>
      <c r="BK155" s="205">
        <f t="shared" si="19"/>
        <v>0</v>
      </c>
      <c r="BL155" s="19" t="s">
        <v>270</v>
      </c>
      <c r="BM155" s="204" t="s">
        <v>2086</v>
      </c>
    </row>
    <row r="156" spans="1:65" s="2" customFormat="1" ht="14.4" customHeight="1">
      <c r="A156" s="36"/>
      <c r="B156" s="37"/>
      <c r="C156" s="193" t="s">
        <v>276</v>
      </c>
      <c r="D156" s="193" t="s">
        <v>166</v>
      </c>
      <c r="E156" s="194" t="s">
        <v>2087</v>
      </c>
      <c r="F156" s="195" t="s">
        <v>2088</v>
      </c>
      <c r="G156" s="196" t="s">
        <v>325</v>
      </c>
      <c r="H156" s="197">
        <v>6</v>
      </c>
      <c r="I156" s="198"/>
      <c r="J156" s="199">
        <f t="shared" si="10"/>
        <v>0</v>
      </c>
      <c r="K156" s="195" t="s">
        <v>1</v>
      </c>
      <c r="L156" s="41"/>
      <c r="M156" s="200" t="s">
        <v>1</v>
      </c>
      <c r="N156" s="201" t="s">
        <v>45</v>
      </c>
      <c r="O156" s="73"/>
      <c r="P156" s="202">
        <f t="shared" si="11"/>
        <v>0</v>
      </c>
      <c r="Q156" s="202">
        <v>0</v>
      </c>
      <c r="R156" s="202">
        <f t="shared" si="12"/>
        <v>0</v>
      </c>
      <c r="S156" s="202">
        <v>0</v>
      </c>
      <c r="T156" s="203">
        <f t="shared" si="13"/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04" t="s">
        <v>270</v>
      </c>
      <c r="AT156" s="204" t="s">
        <v>166</v>
      </c>
      <c r="AU156" s="204" t="s">
        <v>179</v>
      </c>
      <c r="AY156" s="19" t="s">
        <v>164</v>
      </c>
      <c r="BE156" s="205">
        <f t="shared" si="14"/>
        <v>0</v>
      </c>
      <c r="BF156" s="205">
        <f t="shared" si="15"/>
        <v>0</v>
      </c>
      <c r="BG156" s="205">
        <f t="shared" si="16"/>
        <v>0</v>
      </c>
      <c r="BH156" s="205">
        <f t="shared" si="17"/>
        <v>0</v>
      </c>
      <c r="BI156" s="205">
        <f t="shared" si="18"/>
        <v>0</v>
      </c>
      <c r="BJ156" s="19" t="s">
        <v>88</v>
      </c>
      <c r="BK156" s="205">
        <f t="shared" si="19"/>
        <v>0</v>
      </c>
      <c r="BL156" s="19" t="s">
        <v>270</v>
      </c>
      <c r="BM156" s="204" t="s">
        <v>2089</v>
      </c>
    </row>
    <row r="157" spans="1:65" s="2" customFormat="1" ht="14.4" customHeight="1">
      <c r="A157" s="36"/>
      <c r="B157" s="37"/>
      <c r="C157" s="193" t="s">
        <v>281</v>
      </c>
      <c r="D157" s="193" t="s">
        <v>166</v>
      </c>
      <c r="E157" s="194" t="s">
        <v>2090</v>
      </c>
      <c r="F157" s="195" t="s">
        <v>2091</v>
      </c>
      <c r="G157" s="196" t="s">
        <v>325</v>
      </c>
      <c r="H157" s="197">
        <v>1</v>
      </c>
      <c r="I157" s="198"/>
      <c r="J157" s="199">
        <f t="shared" si="10"/>
        <v>0</v>
      </c>
      <c r="K157" s="195" t="s">
        <v>1</v>
      </c>
      <c r="L157" s="41"/>
      <c r="M157" s="200" t="s">
        <v>1</v>
      </c>
      <c r="N157" s="201" t="s">
        <v>45</v>
      </c>
      <c r="O157" s="73"/>
      <c r="P157" s="202">
        <f t="shared" si="11"/>
        <v>0</v>
      </c>
      <c r="Q157" s="202">
        <v>0</v>
      </c>
      <c r="R157" s="202">
        <f t="shared" si="12"/>
        <v>0</v>
      </c>
      <c r="S157" s="202">
        <v>0</v>
      </c>
      <c r="T157" s="203">
        <f t="shared" si="13"/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4" t="s">
        <v>270</v>
      </c>
      <c r="AT157" s="204" t="s">
        <v>166</v>
      </c>
      <c r="AU157" s="204" t="s">
        <v>179</v>
      </c>
      <c r="AY157" s="19" t="s">
        <v>164</v>
      </c>
      <c r="BE157" s="205">
        <f t="shared" si="14"/>
        <v>0</v>
      </c>
      <c r="BF157" s="205">
        <f t="shared" si="15"/>
        <v>0</v>
      </c>
      <c r="BG157" s="205">
        <f t="shared" si="16"/>
        <v>0</v>
      </c>
      <c r="BH157" s="205">
        <f t="shared" si="17"/>
        <v>0</v>
      </c>
      <c r="BI157" s="205">
        <f t="shared" si="18"/>
        <v>0</v>
      </c>
      <c r="BJ157" s="19" t="s">
        <v>88</v>
      </c>
      <c r="BK157" s="205">
        <f t="shared" si="19"/>
        <v>0</v>
      </c>
      <c r="BL157" s="19" t="s">
        <v>270</v>
      </c>
      <c r="BM157" s="204" t="s">
        <v>2092</v>
      </c>
    </row>
    <row r="158" spans="1:65" s="2" customFormat="1" ht="22.2" customHeight="1">
      <c r="A158" s="36"/>
      <c r="B158" s="37"/>
      <c r="C158" s="193" t="s">
        <v>286</v>
      </c>
      <c r="D158" s="193" t="s">
        <v>166</v>
      </c>
      <c r="E158" s="194" t="s">
        <v>2093</v>
      </c>
      <c r="F158" s="195" t="s">
        <v>2094</v>
      </c>
      <c r="G158" s="196" t="s">
        <v>325</v>
      </c>
      <c r="H158" s="197">
        <v>5</v>
      </c>
      <c r="I158" s="198"/>
      <c r="J158" s="199">
        <f t="shared" si="10"/>
        <v>0</v>
      </c>
      <c r="K158" s="195" t="s">
        <v>1</v>
      </c>
      <c r="L158" s="41"/>
      <c r="M158" s="200" t="s">
        <v>1</v>
      </c>
      <c r="N158" s="201" t="s">
        <v>45</v>
      </c>
      <c r="O158" s="73"/>
      <c r="P158" s="202">
        <f t="shared" si="11"/>
        <v>0</v>
      </c>
      <c r="Q158" s="202">
        <v>0</v>
      </c>
      <c r="R158" s="202">
        <f t="shared" si="12"/>
        <v>0</v>
      </c>
      <c r="S158" s="202">
        <v>0</v>
      </c>
      <c r="T158" s="203">
        <f t="shared" si="13"/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4" t="s">
        <v>270</v>
      </c>
      <c r="AT158" s="204" t="s">
        <v>166</v>
      </c>
      <c r="AU158" s="204" t="s">
        <v>179</v>
      </c>
      <c r="AY158" s="19" t="s">
        <v>164</v>
      </c>
      <c r="BE158" s="205">
        <f t="shared" si="14"/>
        <v>0</v>
      </c>
      <c r="BF158" s="205">
        <f t="shared" si="15"/>
        <v>0</v>
      </c>
      <c r="BG158" s="205">
        <f t="shared" si="16"/>
        <v>0</v>
      </c>
      <c r="BH158" s="205">
        <f t="shared" si="17"/>
        <v>0</v>
      </c>
      <c r="BI158" s="205">
        <f t="shared" si="18"/>
        <v>0</v>
      </c>
      <c r="BJ158" s="19" t="s">
        <v>88</v>
      </c>
      <c r="BK158" s="205">
        <f t="shared" si="19"/>
        <v>0</v>
      </c>
      <c r="BL158" s="19" t="s">
        <v>270</v>
      </c>
      <c r="BM158" s="204" t="s">
        <v>2095</v>
      </c>
    </row>
    <row r="159" spans="1:65" s="2" customFormat="1" ht="22.2" customHeight="1">
      <c r="A159" s="36"/>
      <c r="B159" s="37"/>
      <c r="C159" s="193" t="s">
        <v>292</v>
      </c>
      <c r="D159" s="193" t="s">
        <v>166</v>
      </c>
      <c r="E159" s="194" t="s">
        <v>2096</v>
      </c>
      <c r="F159" s="195" t="s">
        <v>2097</v>
      </c>
      <c r="G159" s="196" t="s">
        <v>325</v>
      </c>
      <c r="H159" s="197">
        <v>1</v>
      </c>
      <c r="I159" s="198"/>
      <c r="J159" s="199">
        <f t="shared" si="10"/>
        <v>0</v>
      </c>
      <c r="K159" s="195" t="s">
        <v>1</v>
      </c>
      <c r="L159" s="41"/>
      <c r="M159" s="200" t="s">
        <v>1</v>
      </c>
      <c r="N159" s="201" t="s">
        <v>45</v>
      </c>
      <c r="O159" s="73"/>
      <c r="P159" s="202">
        <f t="shared" si="11"/>
        <v>0</v>
      </c>
      <c r="Q159" s="202">
        <v>0</v>
      </c>
      <c r="R159" s="202">
        <f t="shared" si="12"/>
        <v>0</v>
      </c>
      <c r="S159" s="202">
        <v>0</v>
      </c>
      <c r="T159" s="203">
        <f t="shared" si="13"/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04" t="s">
        <v>270</v>
      </c>
      <c r="AT159" s="204" t="s">
        <v>166</v>
      </c>
      <c r="AU159" s="204" t="s">
        <v>179</v>
      </c>
      <c r="AY159" s="19" t="s">
        <v>164</v>
      </c>
      <c r="BE159" s="205">
        <f t="shared" si="14"/>
        <v>0</v>
      </c>
      <c r="BF159" s="205">
        <f t="shared" si="15"/>
        <v>0</v>
      </c>
      <c r="BG159" s="205">
        <f t="shared" si="16"/>
        <v>0</v>
      </c>
      <c r="BH159" s="205">
        <f t="shared" si="17"/>
        <v>0</v>
      </c>
      <c r="BI159" s="205">
        <f t="shared" si="18"/>
        <v>0</v>
      </c>
      <c r="BJ159" s="19" t="s">
        <v>88</v>
      </c>
      <c r="BK159" s="205">
        <f t="shared" si="19"/>
        <v>0</v>
      </c>
      <c r="BL159" s="19" t="s">
        <v>270</v>
      </c>
      <c r="BM159" s="204" t="s">
        <v>2098</v>
      </c>
    </row>
    <row r="160" spans="1:65" s="2" customFormat="1" ht="30" customHeight="1">
      <c r="A160" s="36"/>
      <c r="B160" s="37"/>
      <c r="C160" s="193" t="s">
        <v>7</v>
      </c>
      <c r="D160" s="193" t="s">
        <v>166</v>
      </c>
      <c r="E160" s="194" t="s">
        <v>2099</v>
      </c>
      <c r="F160" s="195" t="s">
        <v>2100</v>
      </c>
      <c r="G160" s="196" t="s">
        <v>325</v>
      </c>
      <c r="H160" s="197">
        <v>9</v>
      </c>
      <c r="I160" s="198"/>
      <c r="J160" s="199">
        <f t="shared" si="10"/>
        <v>0</v>
      </c>
      <c r="K160" s="195" t="s">
        <v>1</v>
      </c>
      <c r="L160" s="41"/>
      <c r="M160" s="200" t="s">
        <v>1</v>
      </c>
      <c r="N160" s="201" t="s">
        <v>45</v>
      </c>
      <c r="O160" s="73"/>
      <c r="P160" s="202">
        <f t="shared" si="11"/>
        <v>0</v>
      </c>
      <c r="Q160" s="202">
        <v>0</v>
      </c>
      <c r="R160" s="202">
        <f t="shared" si="12"/>
        <v>0</v>
      </c>
      <c r="S160" s="202">
        <v>0</v>
      </c>
      <c r="T160" s="203">
        <f t="shared" si="13"/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4" t="s">
        <v>270</v>
      </c>
      <c r="AT160" s="204" t="s">
        <v>166</v>
      </c>
      <c r="AU160" s="204" t="s">
        <v>179</v>
      </c>
      <c r="AY160" s="19" t="s">
        <v>164</v>
      </c>
      <c r="BE160" s="205">
        <f t="shared" si="14"/>
        <v>0</v>
      </c>
      <c r="BF160" s="205">
        <f t="shared" si="15"/>
        <v>0</v>
      </c>
      <c r="BG160" s="205">
        <f t="shared" si="16"/>
        <v>0</v>
      </c>
      <c r="BH160" s="205">
        <f t="shared" si="17"/>
        <v>0</v>
      </c>
      <c r="BI160" s="205">
        <f t="shared" si="18"/>
        <v>0</v>
      </c>
      <c r="BJ160" s="19" t="s">
        <v>88</v>
      </c>
      <c r="BK160" s="205">
        <f t="shared" si="19"/>
        <v>0</v>
      </c>
      <c r="BL160" s="19" t="s">
        <v>270</v>
      </c>
      <c r="BM160" s="204" t="s">
        <v>2101</v>
      </c>
    </row>
    <row r="161" spans="1:65" s="2" customFormat="1" ht="22.2" customHeight="1">
      <c r="A161" s="36"/>
      <c r="B161" s="37"/>
      <c r="C161" s="193" t="s">
        <v>303</v>
      </c>
      <c r="D161" s="193" t="s">
        <v>166</v>
      </c>
      <c r="E161" s="194" t="s">
        <v>2102</v>
      </c>
      <c r="F161" s="195" t="s">
        <v>2103</v>
      </c>
      <c r="G161" s="196" t="s">
        <v>325</v>
      </c>
      <c r="H161" s="197">
        <v>1</v>
      </c>
      <c r="I161" s="198"/>
      <c r="J161" s="199">
        <f t="shared" si="10"/>
        <v>0</v>
      </c>
      <c r="K161" s="195" t="s">
        <v>1</v>
      </c>
      <c r="L161" s="41"/>
      <c r="M161" s="200" t="s">
        <v>1</v>
      </c>
      <c r="N161" s="201" t="s">
        <v>45</v>
      </c>
      <c r="O161" s="73"/>
      <c r="P161" s="202">
        <f t="shared" si="11"/>
        <v>0</v>
      </c>
      <c r="Q161" s="202">
        <v>0</v>
      </c>
      <c r="R161" s="202">
        <f t="shared" si="12"/>
        <v>0</v>
      </c>
      <c r="S161" s="202">
        <v>0</v>
      </c>
      <c r="T161" s="203">
        <f t="shared" si="13"/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4" t="s">
        <v>270</v>
      </c>
      <c r="AT161" s="204" t="s">
        <v>166</v>
      </c>
      <c r="AU161" s="204" t="s">
        <v>179</v>
      </c>
      <c r="AY161" s="19" t="s">
        <v>164</v>
      </c>
      <c r="BE161" s="205">
        <f t="shared" si="14"/>
        <v>0</v>
      </c>
      <c r="BF161" s="205">
        <f t="shared" si="15"/>
        <v>0</v>
      </c>
      <c r="BG161" s="205">
        <f t="shared" si="16"/>
        <v>0</v>
      </c>
      <c r="BH161" s="205">
        <f t="shared" si="17"/>
        <v>0</v>
      </c>
      <c r="BI161" s="205">
        <f t="shared" si="18"/>
        <v>0</v>
      </c>
      <c r="BJ161" s="19" t="s">
        <v>88</v>
      </c>
      <c r="BK161" s="205">
        <f t="shared" si="19"/>
        <v>0</v>
      </c>
      <c r="BL161" s="19" t="s">
        <v>270</v>
      </c>
      <c r="BM161" s="204" t="s">
        <v>2104</v>
      </c>
    </row>
    <row r="162" spans="1:65" s="2" customFormat="1" ht="22.2" customHeight="1">
      <c r="A162" s="36"/>
      <c r="B162" s="37"/>
      <c r="C162" s="193" t="s">
        <v>310</v>
      </c>
      <c r="D162" s="193" t="s">
        <v>166</v>
      </c>
      <c r="E162" s="194" t="s">
        <v>2105</v>
      </c>
      <c r="F162" s="195" t="s">
        <v>2106</v>
      </c>
      <c r="G162" s="196" t="s">
        <v>325</v>
      </c>
      <c r="H162" s="197">
        <v>2</v>
      </c>
      <c r="I162" s="198"/>
      <c r="J162" s="199">
        <f t="shared" si="10"/>
        <v>0</v>
      </c>
      <c r="K162" s="195" t="s">
        <v>1</v>
      </c>
      <c r="L162" s="41"/>
      <c r="M162" s="200" t="s">
        <v>1</v>
      </c>
      <c r="N162" s="201" t="s">
        <v>45</v>
      </c>
      <c r="O162" s="73"/>
      <c r="P162" s="202">
        <f t="shared" si="11"/>
        <v>0</v>
      </c>
      <c r="Q162" s="202">
        <v>0</v>
      </c>
      <c r="R162" s="202">
        <f t="shared" si="12"/>
        <v>0</v>
      </c>
      <c r="S162" s="202">
        <v>0</v>
      </c>
      <c r="T162" s="203">
        <f t="shared" si="13"/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4" t="s">
        <v>270</v>
      </c>
      <c r="AT162" s="204" t="s">
        <v>166</v>
      </c>
      <c r="AU162" s="204" t="s">
        <v>179</v>
      </c>
      <c r="AY162" s="19" t="s">
        <v>164</v>
      </c>
      <c r="BE162" s="205">
        <f t="shared" si="14"/>
        <v>0</v>
      </c>
      <c r="BF162" s="205">
        <f t="shared" si="15"/>
        <v>0</v>
      </c>
      <c r="BG162" s="205">
        <f t="shared" si="16"/>
        <v>0</v>
      </c>
      <c r="BH162" s="205">
        <f t="shared" si="17"/>
        <v>0</v>
      </c>
      <c r="BI162" s="205">
        <f t="shared" si="18"/>
        <v>0</v>
      </c>
      <c r="BJ162" s="19" t="s">
        <v>88</v>
      </c>
      <c r="BK162" s="205">
        <f t="shared" si="19"/>
        <v>0</v>
      </c>
      <c r="BL162" s="19" t="s">
        <v>270</v>
      </c>
      <c r="BM162" s="204" t="s">
        <v>2107</v>
      </c>
    </row>
    <row r="163" spans="1:65" s="2" customFormat="1" ht="22.2" customHeight="1">
      <c r="A163" s="36"/>
      <c r="B163" s="37"/>
      <c r="C163" s="193" t="s">
        <v>315</v>
      </c>
      <c r="D163" s="193" t="s">
        <v>166</v>
      </c>
      <c r="E163" s="194" t="s">
        <v>2108</v>
      </c>
      <c r="F163" s="195" t="s">
        <v>2109</v>
      </c>
      <c r="G163" s="196" t="s">
        <v>325</v>
      </c>
      <c r="H163" s="197">
        <v>1</v>
      </c>
      <c r="I163" s="198"/>
      <c r="J163" s="199">
        <f t="shared" si="10"/>
        <v>0</v>
      </c>
      <c r="K163" s="195" t="s">
        <v>1</v>
      </c>
      <c r="L163" s="41"/>
      <c r="M163" s="200" t="s">
        <v>1</v>
      </c>
      <c r="N163" s="201" t="s">
        <v>45</v>
      </c>
      <c r="O163" s="73"/>
      <c r="P163" s="202">
        <f t="shared" si="11"/>
        <v>0</v>
      </c>
      <c r="Q163" s="202">
        <v>0</v>
      </c>
      <c r="R163" s="202">
        <f t="shared" si="12"/>
        <v>0</v>
      </c>
      <c r="S163" s="202">
        <v>0</v>
      </c>
      <c r="T163" s="203">
        <f t="shared" si="13"/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04" t="s">
        <v>270</v>
      </c>
      <c r="AT163" s="204" t="s">
        <v>166</v>
      </c>
      <c r="AU163" s="204" t="s">
        <v>179</v>
      </c>
      <c r="AY163" s="19" t="s">
        <v>164</v>
      </c>
      <c r="BE163" s="205">
        <f t="shared" si="14"/>
        <v>0</v>
      </c>
      <c r="BF163" s="205">
        <f t="shared" si="15"/>
        <v>0</v>
      </c>
      <c r="BG163" s="205">
        <f t="shared" si="16"/>
        <v>0</v>
      </c>
      <c r="BH163" s="205">
        <f t="shared" si="17"/>
        <v>0</v>
      </c>
      <c r="BI163" s="205">
        <f t="shared" si="18"/>
        <v>0</v>
      </c>
      <c r="BJ163" s="19" t="s">
        <v>88</v>
      </c>
      <c r="BK163" s="205">
        <f t="shared" si="19"/>
        <v>0</v>
      </c>
      <c r="BL163" s="19" t="s">
        <v>270</v>
      </c>
      <c r="BM163" s="204" t="s">
        <v>2110</v>
      </c>
    </row>
    <row r="164" spans="1:65" s="2" customFormat="1" ht="14.4" customHeight="1">
      <c r="A164" s="36"/>
      <c r="B164" s="37"/>
      <c r="C164" s="193" t="s">
        <v>322</v>
      </c>
      <c r="D164" s="193" t="s">
        <v>166</v>
      </c>
      <c r="E164" s="194" t="s">
        <v>2111</v>
      </c>
      <c r="F164" s="195" t="s">
        <v>2112</v>
      </c>
      <c r="G164" s="196" t="s">
        <v>325</v>
      </c>
      <c r="H164" s="197">
        <v>1</v>
      </c>
      <c r="I164" s="198"/>
      <c r="J164" s="199">
        <f t="shared" si="10"/>
        <v>0</v>
      </c>
      <c r="K164" s="195" t="s">
        <v>1</v>
      </c>
      <c r="L164" s="41"/>
      <c r="M164" s="200" t="s">
        <v>1</v>
      </c>
      <c r="N164" s="201" t="s">
        <v>45</v>
      </c>
      <c r="O164" s="73"/>
      <c r="P164" s="202">
        <f t="shared" si="11"/>
        <v>0</v>
      </c>
      <c r="Q164" s="202">
        <v>0</v>
      </c>
      <c r="R164" s="202">
        <f t="shared" si="12"/>
        <v>0</v>
      </c>
      <c r="S164" s="202">
        <v>0</v>
      </c>
      <c r="T164" s="203">
        <f t="shared" si="13"/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04" t="s">
        <v>270</v>
      </c>
      <c r="AT164" s="204" t="s">
        <v>166</v>
      </c>
      <c r="AU164" s="204" t="s">
        <v>179</v>
      </c>
      <c r="AY164" s="19" t="s">
        <v>164</v>
      </c>
      <c r="BE164" s="205">
        <f t="shared" si="14"/>
        <v>0</v>
      </c>
      <c r="BF164" s="205">
        <f t="shared" si="15"/>
        <v>0</v>
      </c>
      <c r="BG164" s="205">
        <f t="shared" si="16"/>
        <v>0</v>
      </c>
      <c r="BH164" s="205">
        <f t="shared" si="17"/>
        <v>0</v>
      </c>
      <c r="BI164" s="205">
        <f t="shared" si="18"/>
        <v>0</v>
      </c>
      <c r="BJ164" s="19" t="s">
        <v>88</v>
      </c>
      <c r="BK164" s="205">
        <f t="shared" si="19"/>
        <v>0</v>
      </c>
      <c r="BL164" s="19" t="s">
        <v>270</v>
      </c>
      <c r="BM164" s="204" t="s">
        <v>2113</v>
      </c>
    </row>
    <row r="165" spans="1:65" s="2" customFormat="1" ht="30" customHeight="1">
      <c r="A165" s="36"/>
      <c r="B165" s="37"/>
      <c r="C165" s="193" t="s">
        <v>327</v>
      </c>
      <c r="D165" s="193" t="s">
        <v>166</v>
      </c>
      <c r="E165" s="194" t="s">
        <v>2114</v>
      </c>
      <c r="F165" s="195" t="s">
        <v>2115</v>
      </c>
      <c r="G165" s="196" t="s">
        <v>325</v>
      </c>
      <c r="H165" s="197">
        <v>1</v>
      </c>
      <c r="I165" s="198"/>
      <c r="J165" s="199">
        <f t="shared" si="10"/>
        <v>0</v>
      </c>
      <c r="K165" s="195" t="s">
        <v>1</v>
      </c>
      <c r="L165" s="41"/>
      <c r="M165" s="200" t="s">
        <v>1</v>
      </c>
      <c r="N165" s="201" t="s">
        <v>45</v>
      </c>
      <c r="O165" s="73"/>
      <c r="P165" s="202">
        <f t="shared" si="11"/>
        <v>0</v>
      </c>
      <c r="Q165" s="202">
        <v>0</v>
      </c>
      <c r="R165" s="202">
        <f t="shared" si="12"/>
        <v>0</v>
      </c>
      <c r="S165" s="202">
        <v>0</v>
      </c>
      <c r="T165" s="203">
        <f t="shared" si="13"/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04" t="s">
        <v>270</v>
      </c>
      <c r="AT165" s="204" t="s">
        <v>166</v>
      </c>
      <c r="AU165" s="204" t="s">
        <v>179</v>
      </c>
      <c r="AY165" s="19" t="s">
        <v>164</v>
      </c>
      <c r="BE165" s="205">
        <f t="shared" si="14"/>
        <v>0</v>
      </c>
      <c r="BF165" s="205">
        <f t="shared" si="15"/>
        <v>0</v>
      </c>
      <c r="BG165" s="205">
        <f t="shared" si="16"/>
        <v>0</v>
      </c>
      <c r="BH165" s="205">
        <f t="shared" si="17"/>
        <v>0</v>
      </c>
      <c r="BI165" s="205">
        <f t="shared" si="18"/>
        <v>0</v>
      </c>
      <c r="BJ165" s="19" t="s">
        <v>88</v>
      </c>
      <c r="BK165" s="205">
        <f t="shared" si="19"/>
        <v>0</v>
      </c>
      <c r="BL165" s="19" t="s">
        <v>270</v>
      </c>
      <c r="BM165" s="204" t="s">
        <v>2116</v>
      </c>
    </row>
    <row r="166" spans="1:65" s="2" customFormat="1" ht="30" customHeight="1">
      <c r="A166" s="36"/>
      <c r="B166" s="37"/>
      <c r="C166" s="193" t="s">
        <v>332</v>
      </c>
      <c r="D166" s="193" t="s">
        <v>166</v>
      </c>
      <c r="E166" s="194" t="s">
        <v>2117</v>
      </c>
      <c r="F166" s="195" t="s">
        <v>2118</v>
      </c>
      <c r="G166" s="196" t="s">
        <v>325</v>
      </c>
      <c r="H166" s="197">
        <v>1</v>
      </c>
      <c r="I166" s="198"/>
      <c r="J166" s="199">
        <f t="shared" si="10"/>
        <v>0</v>
      </c>
      <c r="K166" s="195" t="s">
        <v>1</v>
      </c>
      <c r="L166" s="41"/>
      <c r="M166" s="200" t="s">
        <v>1</v>
      </c>
      <c r="N166" s="201" t="s">
        <v>45</v>
      </c>
      <c r="O166" s="73"/>
      <c r="P166" s="202">
        <f t="shared" si="11"/>
        <v>0</v>
      </c>
      <c r="Q166" s="202">
        <v>0</v>
      </c>
      <c r="R166" s="202">
        <f t="shared" si="12"/>
        <v>0</v>
      </c>
      <c r="S166" s="202">
        <v>0</v>
      </c>
      <c r="T166" s="203">
        <f t="shared" si="13"/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04" t="s">
        <v>270</v>
      </c>
      <c r="AT166" s="204" t="s">
        <v>166</v>
      </c>
      <c r="AU166" s="204" t="s">
        <v>179</v>
      </c>
      <c r="AY166" s="19" t="s">
        <v>164</v>
      </c>
      <c r="BE166" s="205">
        <f t="shared" si="14"/>
        <v>0</v>
      </c>
      <c r="BF166" s="205">
        <f t="shared" si="15"/>
        <v>0</v>
      </c>
      <c r="BG166" s="205">
        <f t="shared" si="16"/>
        <v>0</v>
      </c>
      <c r="BH166" s="205">
        <f t="shared" si="17"/>
        <v>0</v>
      </c>
      <c r="BI166" s="205">
        <f t="shared" si="18"/>
        <v>0</v>
      </c>
      <c r="BJ166" s="19" t="s">
        <v>88</v>
      </c>
      <c r="BK166" s="205">
        <f t="shared" si="19"/>
        <v>0</v>
      </c>
      <c r="BL166" s="19" t="s">
        <v>270</v>
      </c>
      <c r="BM166" s="204" t="s">
        <v>2119</v>
      </c>
    </row>
    <row r="167" spans="1:65" s="2" customFormat="1" ht="22.2" customHeight="1">
      <c r="A167" s="36"/>
      <c r="B167" s="37"/>
      <c r="C167" s="193" t="s">
        <v>340</v>
      </c>
      <c r="D167" s="193" t="s">
        <v>166</v>
      </c>
      <c r="E167" s="194" t="s">
        <v>2120</v>
      </c>
      <c r="F167" s="195" t="s">
        <v>2121</v>
      </c>
      <c r="G167" s="196" t="s">
        <v>579</v>
      </c>
      <c r="H167" s="197">
        <v>1</v>
      </c>
      <c r="I167" s="198"/>
      <c r="J167" s="199">
        <f t="shared" si="10"/>
        <v>0</v>
      </c>
      <c r="K167" s="195" t="s">
        <v>1</v>
      </c>
      <c r="L167" s="41"/>
      <c r="M167" s="200" t="s">
        <v>1</v>
      </c>
      <c r="N167" s="201" t="s">
        <v>45</v>
      </c>
      <c r="O167" s="73"/>
      <c r="P167" s="202">
        <f t="shared" si="11"/>
        <v>0</v>
      </c>
      <c r="Q167" s="202">
        <v>0</v>
      </c>
      <c r="R167" s="202">
        <f t="shared" si="12"/>
        <v>0</v>
      </c>
      <c r="S167" s="202">
        <v>0</v>
      </c>
      <c r="T167" s="203">
        <f t="shared" si="13"/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4" t="s">
        <v>270</v>
      </c>
      <c r="AT167" s="204" t="s">
        <v>166</v>
      </c>
      <c r="AU167" s="204" t="s">
        <v>179</v>
      </c>
      <c r="AY167" s="19" t="s">
        <v>164</v>
      </c>
      <c r="BE167" s="205">
        <f t="shared" si="14"/>
        <v>0</v>
      </c>
      <c r="BF167" s="205">
        <f t="shared" si="15"/>
        <v>0</v>
      </c>
      <c r="BG167" s="205">
        <f t="shared" si="16"/>
        <v>0</v>
      </c>
      <c r="BH167" s="205">
        <f t="shared" si="17"/>
        <v>0</v>
      </c>
      <c r="BI167" s="205">
        <f t="shared" si="18"/>
        <v>0</v>
      </c>
      <c r="BJ167" s="19" t="s">
        <v>88</v>
      </c>
      <c r="BK167" s="205">
        <f t="shared" si="19"/>
        <v>0</v>
      </c>
      <c r="BL167" s="19" t="s">
        <v>270</v>
      </c>
      <c r="BM167" s="204" t="s">
        <v>2122</v>
      </c>
    </row>
    <row r="168" spans="1:65" s="2" customFormat="1" ht="57.6">
      <c r="A168" s="36"/>
      <c r="B168" s="37"/>
      <c r="C168" s="38"/>
      <c r="D168" s="208" t="s">
        <v>195</v>
      </c>
      <c r="E168" s="38"/>
      <c r="F168" s="228" t="s">
        <v>2123</v>
      </c>
      <c r="G168" s="38"/>
      <c r="H168" s="38"/>
      <c r="I168" s="229"/>
      <c r="J168" s="38"/>
      <c r="K168" s="38"/>
      <c r="L168" s="41"/>
      <c r="M168" s="230"/>
      <c r="N168" s="231"/>
      <c r="O168" s="73"/>
      <c r="P168" s="73"/>
      <c r="Q168" s="73"/>
      <c r="R168" s="73"/>
      <c r="S168" s="73"/>
      <c r="T168" s="74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195</v>
      </c>
      <c r="AU168" s="19" t="s">
        <v>179</v>
      </c>
    </row>
    <row r="169" spans="1:65" s="12" customFormat="1" ht="20.85" customHeight="1">
      <c r="B169" s="177"/>
      <c r="C169" s="178"/>
      <c r="D169" s="179" t="s">
        <v>79</v>
      </c>
      <c r="E169" s="191" t="s">
        <v>2124</v>
      </c>
      <c r="F169" s="191" t="s">
        <v>2125</v>
      </c>
      <c r="G169" s="178"/>
      <c r="H169" s="178"/>
      <c r="I169" s="181"/>
      <c r="J169" s="192">
        <f>BK169</f>
        <v>0</v>
      </c>
      <c r="K169" s="178"/>
      <c r="L169" s="183"/>
      <c r="M169" s="184"/>
      <c r="N169" s="185"/>
      <c r="O169" s="185"/>
      <c r="P169" s="186">
        <f>SUM(P170:P171)</f>
        <v>0</v>
      </c>
      <c r="Q169" s="185"/>
      <c r="R169" s="186">
        <f>SUM(R170:R171)</f>
        <v>0</v>
      </c>
      <c r="S169" s="185"/>
      <c r="T169" s="187">
        <f>SUM(T170:T171)</f>
        <v>0</v>
      </c>
      <c r="AR169" s="188" t="s">
        <v>90</v>
      </c>
      <c r="AT169" s="189" t="s">
        <v>79</v>
      </c>
      <c r="AU169" s="189" t="s">
        <v>90</v>
      </c>
      <c r="AY169" s="188" t="s">
        <v>164</v>
      </c>
      <c r="BK169" s="190">
        <f>SUM(BK170:BK171)</f>
        <v>0</v>
      </c>
    </row>
    <row r="170" spans="1:65" s="2" customFormat="1" ht="19.8" customHeight="1">
      <c r="A170" s="36"/>
      <c r="B170" s="37"/>
      <c r="C170" s="193" t="s">
        <v>345</v>
      </c>
      <c r="D170" s="193" t="s">
        <v>166</v>
      </c>
      <c r="E170" s="194" t="s">
        <v>2126</v>
      </c>
      <c r="F170" s="195" t="s">
        <v>2127</v>
      </c>
      <c r="G170" s="196" t="s">
        <v>325</v>
      </c>
      <c r="H170" s="197">
        <v>6</v>
      </c>
      <c r="I170" s="198"/>
      <c r="J170" s="199">
        <f>ROUND(I170*H170,2)</f>
        <v>0</v>
      </c>
      <c r="K170" s="195" t="s">
        <v>1</v>
      </c>
      <c r="L170" s="41"/>
      <c r="M170" s="200" t="s">
        <v>1</v>
      </c>
      <c r="N170" s="201" t="s">
        <v>45</v>
      </c>
      <c r="O170" s="73"/>
      <c r="P170" s="202">
        <f>O170*H170</f>
        <v>0</v>
      </c>
      <c r="Q170" s="202">
        <v>0</v>
      </c>
      <c r="R170" s="202">
        <f>Q170*H170</f>
        <v>0</v>
      </c>
      <c r="S170" s="202">
        <v>0</v>
      </c>
      <c r="T170" s="203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04" t="s">
        <v>270</v>
      </c>
      <c r="AT170" s="204" t="s">
        <v>166</v>
      </c>
      <c r="AU170" s="204" t="s">
        <v>179</v>
      </c>
      <c r="AY170" s="19" t="s">
        <v>164</v>
      </c>
      <c r="BE170" s="205">
        <f>IF(N170="základní",J170,0)</f>
        <v>0</v>
      </c>
      <c r="BF170" s="205">
        <f>IF(N170="snížená",J170,0)</f>
        <v>0</v>
      </c>
      <c r="BG170" s="205">
        <f>IF(N170="zákl. přenesená",J170,0)</f>
        <v>0</v>
      </c>
      <c r="BH170" s="205">
        <f>IF(N170="sníž. přenesená",J170,0)</f>
        <v>0</v>
      </c>
      <c r="BI170" s="205">
        <f>IF(N170="nulová",J170,0)</f>
        <v>0</v>
      </c>
      <c r="BJ170" s="19" t="s">
        <v>88</v>
      </c>
      <c r="BK170" s="205">
        <f>ROUND(I170*H170,2)</f>
        <v>0</v>
      </c>
      <c r="BL170" s="19" t="s">
        <v>270</v>
      </c>
      <c r="BM170" s="204" t="s">
        <v>2128</v>
      </c>
    </row>
    <row r="171" spans="1:65" s="2" customFormat="1" ht="22.2" customHeight="1">
      <c r="A171" s="36"/>
      <c r="B171" s="37"/>
      <c r="C171" s="193" t="s">
        <v>351</v>
      </c>
      <c r="D171" s="193" t="s">
        <v>166</v>
      </c>
      <c r="E171" s="194" t="s">
        <v>2129</v>
      </c>
      <c r="F171" s="195" t="s">
        <v>2130</v>
      </c>
      <c r="G171" s="196" t="s">
        <v>325</v>
      </c>
      <c r="H171" s="197">
        <v>12</v>
      </c>
      <c r="I171" s="198"/>
      <c r="J171" s="199">
        <f>ROUND(I171*H171,2)</f>
        <v>0</v>
      </c>
      <c r="K171" s="195" t="s">
        <v>1</v>
      </c>
      <c r="L171" s="41"/>
      <c r="M171" s="200" t="s">
        <v>1</v>
      </c>
      <c r="N171" s="201" t="s">
        <v>45</v>
      </c>
      <c r="O171" s="73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04" t="s">
        <v>270</v>
      </c>
      <c r="AT171" s="204" t="s">
        <v>166</v>
      </c>
      <c r="AU171" s="204" t="s">
        <v>179</v>
      </c>
      <c r="AY171" s="19" t="s">
        <v>164</v>
      </c>
      <c r="BE171" s="205">
        <f>IF(N171="základní",J171,0)</f>
        <v>0</v>
      </c>
      <c r="BF171" s="205">
        <f>IF(N171="snížená",J171,0)</f>
        <v>0</v>
      </c>
      <c r="BG171" s="205">
        <f>IF(N171="zákl. přenesená",J171,0)</f>
        <v>0</v>
      </c>
      <c r="BH171" s="205">
        <f>IF(N171="sníž. přenesená",J171,0)</f>
        <v>0</v>
      </c>
      <c r="BI171" s="205">
        <f>IF(N171="nulová",J171,0)</f>
        <v>0</v>
      </c>
      <c r="BJ171" s="19" t="s">
        <v>88</v>
      </c>
      <c r="BK171" s="205">
        <f>ROUND(I171*H171,2)</f>
        <v>0</v>
      </c>
      <c r="BL171" s="19" t="s">
        <v>270</v>
      </c>
      <c r="BM171" s="204" t="s">
        <v>2131</v>
      </c>
    </row>
    <row r="172" spans="1:65" s="12" customFormat="1" ht="20.85" customHeight="1">
      <c r="B172" s="177"/>
      <c r="C172" s="178"/>
      <c r="D172" s="179" t="s">
        <v>79</v>
      </c>
      <c r="E172" s="191" t="s">
        <v>2132</v>
      </c>
      <c r="F172" s="191" t="s">
        <v>2133</v>
      </c>
      <c r="G172" s="178"/>
      <c r="H172" s="178"/>
      <c r="I172" s="181"/>
      <c r="J172" s="192">
        <f>BK172</f>
        <v>0</v>
      </c>
      <c r="K172" s="178"/>
      <c r="L172" s="183"/>
      <c r="M172" s="184"/>
      <c r="N172" s="185"/>
      <c r="O172" s="185"/>
      <c r="P172" s="186">
        <f>SUM(P173:P174)</f>
        <v>0</v>
      </c>
      <c r="Q172" s="185"/>
      <c r="R172" s="186">
        <f>SUM(R173:R174)</f>
        <v>0</v>
      </c>
      <c r="S172" s="185"/>
      <c r="T172" s="187">
        <f>SUM(T173:T174)</f>
        <v>0</v>
      </c>
      <c r="AR172" s="188" t="s">
        <v>90</v>
      </c>
      <c r="AT172" s="189" t="s">
        <v>79</v>
      </c>
      <c r="AU172" s="189" t="s">
        <v>90</v>
      </c>
      <c r="AY172" s="188" t="s">
        <v>164</v>
      </c>
      <c r="BK172" s="190">
        <f>SUM(BK173:BK174)</f>
        <v>0</v>
      </c>
    </row>
    <row r="173" spans="1:65" s="2" customFormat="1" ht="30" customHeight="1">
      <c r="A173" s="36"/>
      <c r="B173" s="37"/>
      <c r="C173" s="193" t="s">
        <v>360</v>
      </c>
      <c r="D173" s="193" t="s">
        <v>166</v>
      </c>
      <c r="E173" s="194" t="s">
        <v>2134</v>
      </c>
      <c r="F173" s="195" t="s">
        <v>2135</v>
      </c>
      <c r="G173" s="196" t="s">
        <v>325</v>
      </c>
      <c r="H173" s="197">
        <v>4</v>
      </c>
      <c r="I173" s="198"/>
      <c r="J173" s="199">
        <f>ROUND(I173*H173,2)</f>
        <v>0</v>
      </c>
      <c r="K173" s="195" t="s">
        <v>1</v>
      </c>
      <c r="L173" s="41"/>
      <c r="M173" s="200" t="s">
        <v>1</v>
      </c>
      <c r="N173" s="201" t="s">
        <v>45</v>
      </c>
      <c r="O173" s="73"/>
      <c r="P173" s="202">
        <f>O173*H173</f>
        <v>0</v>
      </c>
      <c r="Q173" s="202">
        <v>0</v>
      </c>
      <c r="R173" s="202">
        <f>Q173*H173</f>
        <v>0</v>
      </c>
      <c r="S173" s="202">
        <v>0</v>
      </c>
      <c r="T173" s="203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04" t="s">
        <v>270</v>
      </c>
      <c r="AT173" s="204" t="s">
        <v>166</v>
      </c>
      <c r="AU173" s="204" t="s">
        <v>179</v>
      </c>
      <c r="AY173" s="19" t="s">
        <v>164</v>
      </c>
      <c r="BE173" s="205">
        <f>IF(N173="základní",J173,0)</f>
        <v>0</v>
      </c>
      <c r="BF173" s="205">
        <f>IF(N173="snížená",J173,0)</f>
        <v>0</v>
      </c>
      <c r="BG173" s="205">
        <f>IF(N173="zákl. přenesená",J173,0)</f>
        <v>0</v>
      </c>
      <c r="BH173" s="205">
        <f>IF(N173="sníž. přenesená",J173,0)</f>
        <v>0</v>
      </c>
      <c r="BI173" s="205">
        <f>IF(N173="nulová",J173,0)</f>
        <v>0</v>
      </c>
      <c r="BJ173" s="19" t="s">
        <v>88</v>
      </c>
      <c r="BK173" s="205">
        <f>ROUND(I173*H173,2)</f>
        <v>0</v>
      </c>
      <c r="BL173" s="19" t="s">
        <v>270</v>
      </c>
      <c r="BM173" s="204" t="s">
        <v>2136</v>
      </c>
    </row>
    <row r="174" spans="1:65" s="2" customFormat="1" ht="22.2" customHeight="1">
      <c r="A174" s="36"/>
      <c r="B174" s="37"/>
      <c r="C174" s="193" t="s">
        <v>366</v>
      </c>
      <c r="D174" s="193" t="s">
        <v>166</v>
      </c>
      <c r="E174" s="194" t="s">
        <v>2137</v>
      </c>
      <c r="F174" s="195" t="s">
        <v>2138</v>
      </c>
      <c r="G174" s="196" t="s">
        <v>325</v>
      </c>
      <c r="H174" s="197">
        <v>3</v>
      </c>
      <c r="I174" s="198"/>
      <c r="J174" s="199">
        <f>ROUND(I174*H174,2)</f>
        <v>0</v>
      </c>
      <c r="K174" s="195" t="s">
        <v>1</v>
      </c>
      <c r="L174" s="41"/>
      <c r="M174" s="200" t="s">
        <v>1</v>
      </c>
      <c r="N174" s="201" t="s">
        <v>45</v>
      </c>
      <c r="O174" s="73"/>
      <c r="P174" s="202">
        <f>O174*H174</f>
        <v>0</v>
      </c>
      <c r="Q174" s="202">
        <v>0</v>
      </c>
      <c r="R174" s="202">
        <f>Q174*H174</f>
        <v>0</v>
      </c>
      <c r="S174" s="202">
        <v>0</v>
      </c>
      <c r="T174" s="203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04" t="s">
        <v>270</v>
      </c>
      <c r="AT174" s="204" t="s">
        <v>166</v>
      </c>
      <c r="AU174" s="204" t="s">
        <v>179</v>
      </c>
      <c r="AY174" s="19" t="s">
        <v>164</v>
      </c>
      <c r="BE174" s="205">
        <f>IF(N174="základní",J174,0)</f>
        <v>0</v>
      </c>
      <c r="BF174" s="205">
        <f>IF(N174="snížená",J174,0)</f>
        <v>0</v>
      </c>
      <c r="BG174" s="205">
        <f>IF(N174="zákl. přenesená",J174,0)</f>
        <v>0</v>
      </c>
      <c r="BH174" s="205">
        <f>IF(N174="sníž. přenesená",J174,0)</f>
        <v>0</v>
      </c>
      <c r="BI174" s="205">
        <f>IF(N174="nulová",J174,0)</f>
        <v>0</v>
      </c>
      <c r="BJ174" s="19" t="s">
        <v>88</v>
      </c>
      <c r="BK174" s="205">
        <f>ROUND(I174*H174,2)</f>
        <v>0</v>
      </c>
      <c r="BL174" s="19" t="s">
        <v>270</v>
      </c>
      <c r="BM174" s="204" t="s">
        <v>2139</v>
      </c>
    </row>
    <row r="175" spans="1:65" s="12" customFormat="1" ht="20.85" customHeight="1">
      <c r="B175" s="177"/>
      <c r="C175" s="178"/>
      <c r="D175" s="179" t="s">
        <v>79</v>
      </c>
      <c r="E175" s="191" t="s">
        <v>2140</v>
      </c>
      <c r="F175" s="191" t="s">
        <v>2141</v>
      </c>
      <c r="G175" s="178"/>
      <c r="H175" s="178"/>
      <c r="I175" s="181"/>
      <c r="J175" s="192">
        <f>BK175</f>
        <v>0</v>
      </c>
      <c r="K175" s="178"/>
      <c r="L175" s="183"/>
      <c r="M175" s="184"/>
      <c r="N175" s="185"/>
      <c r="O175" s="185"/>
      <c r="P175" s="186">
        <f>SUM(P176:P189)</f>
        <v>0</v>
      </c>
      <c r="Q175" s="185"/>
      <c r="R175" s="186">
        <f>SUM(R176:R189)</f>
        <v>0</v>
      </c>
      <c r="S175" s="185"/>
      <c r="T175" s="187">
        <f>SUM(T176:T189)</f>
        <v>0</v>
      </c>
      <c r="AR175" s="188" t="s">
        <v>90</v>
      </c>
      <c r="AT175" s="189" t="s">
        <v>79</v>
      </c>
      <c r="AU175" s="189" t="s">
        <v>90</v>
      </c>
      <c r="AY175" s="188" t="s">
        <v>164</v>
      </c>
      <c r="BK175" s="190">
        <f>SUM(BK176:BK189)</f>
        <v>0</v>
      </c>
    </row>
    <row r="176" spans="1:65" s="2" customFormat="1" ht="22.2" customHeight="1">
      <c r="A176" s="36"/>
      <c r="B176" s="37"/>
      <c r="C176" s="193" t="s">
        <v>372</v>
      </c>
      <c r="D176" s="193" t="s">
        <v>166</v>
      </c>
      <c r="E176" s="194" t="s">
        <v>2142</v>
      </c>
      <c r="F176" s="195" t="s">
        <v>2143</v>
      </c>
      <c r="G176" s="196" t="s">
        <v>325</v>
      </c>
      <c r="H176" s="197">
        <v>1</v>
      </c>
      <c r="I176" s="198"/>
      <c r="J176" s="199">
        <f t="shared" ref="J176:J188" si="20">ROUND(I176*H176,2)</f>
        <v>0</v>
      </c>
      <c r="K176" s="195" t="s">
        <v>1</v>
      </c>
      <c r="L176" s="41"/>
      <c r="M176" s="200" t="s">
        <v>1</v>
      </c>
      <c r="N176" s="201" t="s">
        <v>45</v>
      </c>
      <c r="O176" s="73"/>
      <c r="P176" s="202">
        <f t="shared" ref="P176:P188" si="21">O176*H176</f>
        <v>0</v>
      </c>
      <c r="Q176" s="202">
        <v>0</v>
      </c>
      <c r="R176" s="202">
        <f t="shared" ref="R176:R188" si="22">Q176*H176</f>
        <v>0</v>
      </c>
      <c r="S176" s="202">
        <v>0</v>
      </c>
      <c r="T176" s="203">
        <f t="shared" ref="T176:T188" si="23"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04" t="s">
        <v>270</v>
      </c>
      <c r="AT176" s="204" t="s">
        <v>166</v>
      </c>
      <c r="AU176" s="204" t="s">
        <v>179</v>
      </c>
      <c r="AY176" s="19" t="s">
        <v>164</v>
      </c>
      <c r="BE176" s="205">
        <f t="shared" ref="BE176:BE188" si="24">IF(N176="základní",J176,0)</f>
        <v>0</v>
      </c>
      <c r="BF176" s="205">
        <f t="shared" ref="BF176:BF188" si="25">IF(N176="snížená",J176,0)</f>
        <v>0</v>
      </c>
      <c r="BG176" s="205">
        <f t="shared" ref="BG176:BG188" si="26">IF(N176="zákl. přenesená",J176,0)</f>
        <v>0</v>
      </c>
      <c r="BH176" s="205">
        <f t="shared" ref="BH176:BH188" si="27">IF(N176="sníž. přenesená",J176,0)</f>
        <v>0</v>
      </c>
      <c r="BI176" s="205">
        <f t="shared" ref="BI176:BI188" si="28">IF(N176="nulová",J176,0)</f>
        <v>0</v>
      </c>
      <c r="BJ176" s="19" t="s">
        <v>88</v>
      </c>
      <c r="BK176" s="205">
        <f t="shared" ref="BK176:BK188" si="29">ROUND(I176*H176,2)</f>
        <v>0</v>
      </c>
      <c r="BL176" s="19" t="s">
        <v>270</v>
      </c>
      <c r="BM176" s="204" t="s">
        <v>2144</v>
      </c>
    </row>
    <row r="177" spans="1:65" s="2" customFormat="1" ht="19.8" customHeight="1">
      <c r="A177" s="36"/>
      <c r="B177" s="37"/>
      <c r="C177" s="193" t="s">
        <v>379</v>
      </c>
      <c r="D177" s="193" t="s">
        <v>166</v>
      </c>
      <c r="E177" s="194" t="s">
        <v>2145</v>
      </c>
      <c r="F177" s="195" t="s">
        <v>2146</v>
      </c>
      <c r="G177" s="196" t="s">
        <v>325</v>
      </c>
      <c r="H177" s="197">
        <v>1</v>
      </c>
      <c r="I177" s="198"/>
      <c r="J177" s="199">
        <f t="shared" si="20"/>
        <v>0</v>
      </c>
      <c r="K177" s="195" t="s">
        <v>1</v>
      </c>
      <c r="L177" s="41"/>
      <c r="M177" s="200" t="s">
        <v>1</v>
      </c>
      <c r="N177" s="201" t="s">
        <v>45</v>
      </c>
      <c r="O177" s="73"/>
      <c r="P177" s="202">
        <f t="shared" si="21"/>
        <v>0</v>
      </c>
      <c r="Q177" s="202">
        <v>0</v>
      </c>
      <c r="R177" s="202">
        <f t="shared" si="22"/>
        <v>0</v>
      </c>
      <c r="S177" s="202">
        <v>0</v>
      </c>
      <c r="T177" s="203">
        <f t="shared" si="23"/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04" t="s">
        <v>270</v>
      </c>
      <c r="AT177" s="204" t="s">
        <v>166</v>
      </c>
      <c r="AU177" s="204" t="s">
        <v>179</v>
      </c>
      <c r="AY177" s="19" t="s">
        <v>164</v>
      </c>
      <c r="BE177" s="205">
        <f t="shared" si="24"/>
        <v>0</v>
      </c>
      <c r="BF177" s="205">
        <f t="shared" si="25"/>
        <v>0</v>
      </c>
      <c r="BG177" s="205">
        <f t="shared" si="26"/>
        <v>0</v>
      </c>
      <c r="BH177" s="205">
        <f t="shared" si="27"/>
        <v>0</v>
      </c>
      <c r="BI177" s="205">
        <f t="shared" si="28"/>
        <v>0</v>
      </c>
      <c r="BJ177" s="19" t="s">
        <v>88</v>
      </c>
      <c r="BK177" s="205">
        <f t="shared" si="29"/>
        <v>0</v>
      </c>
      <c r="BL177" s="19" t="s">
        <v>270</v>
      </c>
      <c r="BM177" s="204" t="s">
        <v>2147</v>
      </c>
    </row>
    <row r="178" spans="1:65" s="2" customFormat="1" ht="22.2" customHeight="1">
      <c r="A178" s="36"/>
      <c r="B178" s="37"/>
      <c r="C178" s="193" t="s">
        <v>386</v>
      </c>
      <c r="D178" s="193" t="s">
        <v>166</v>
      </c>
      <c r="E178" s="194" t="s">
        <v>2148</v>
      </c>
      <c r="F178" s="195" t="s">
        <v>2149</v>
      </c>
      <c r="G178" s="196" t="s">
        <v>325</v>
      </c>
      <c r="H178" s="197">
        <v>5</v>
      </c>
      <c r="I178" s="198"/>
      <c r="J178" s="199">
        <f t="shared" si="20"/>
        <v>0</v>
      </c>
      <c r="K178" s="195" t="s">
        <v>1</v>
      </c>
      <c r="L178" s="41"/>
      <c r="M178" s="200" t="s">
        <v>1</v>
      </c>
      <c r="N178" s="201" t="s">
        <v>45</v>
      </c>
      <c r="O178" s="73"/>
      <c r="P178" s="202">
        <f t="shared" si="21"/>
        <v>0</v>
      </c>
      <c r="Q178" s="202">
        <v>0</v>
      </c>
      <c r="R178" s="202">
        <f t="shared" si="22"/>
        <v>0</v>
      </c>
      <c r="S178" s="202">
        <v>0</v>
      </c>
      <c r="T178" s="203">
        <f t="shared" si="23"/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04" t="s">
        <v>270</v>
      </c>
      <c r="AT178" s="204" t="s">
        <v>166</v>
      </c>
      <c r="AU178" s="204" t="s">
        <v>179</v>
      </c>
      <c r="AY178" s="19" t="s">
        <v>164</v>
      </c>
      <c r="BE178" s="205">
        <f t="shared" si="24"/>
        <v>0</v>
      </c>
      <c r="BF178" s="205">
        <f t="shared" si="25"/>
        <v>0</v>
      </c>
      <c r="BG178" s="205">
        <f t="shared" si="26"/>
        <v>0</v>
      </c>
      <c r="BH178" s="205">
        <f t="shared" si="27"/>
        <v>0</v>
      </c>
      <c r="BI178" s="205">
        <f t="shared" si="28"/>
        <v>0</v>
      </c>
      <c r="BJ178" s="19" t="s">
        <v>88</v>
      </c>
      <c r="BK178" s="205">
        <f t="shared" si="29"/>
        <v>0</v>
      </c>
      <c r="BL178" s="19" t="s">
        <v>270</v>
      </c>
      <c r="BM178" s="204" t="s">
        <v>2150</v>
      </c>
    </row>
    <row r="179" spans="1:65" s="2" customFormat="1" ht="22.2" customHeight="1">
      <c r="A179" s="36"/>
      <c r="B179" s="37"/>
      <c r="C179" s="193" t="s">
        <v>392</v>
      </c>
      <c r="D179" s="193" t="s">
        <v>166</v>
      </c>
      <c r="E179" s="194" t="s">
        <v>2151</v>
      </c>
      <c r="F179" s="195" t="s">
        <v>2149</v>
      </c>
      <c r="G179" s="196" t="s">
        <v>325</v>
      </c>
      <c r="H179" s="197">
        <v>4</v>
      </c>
      <c r="I179" s="198"/>
      <c r="J179" s="199">
        <f t="shared" si="20"/>
        <v>0</v>
      </c>
      <c r="K179" s="195" t="s">
        <v>1</v>
      </c>
      <c r="L179" s="41"/>
      <c r="M179" s="200" t="s">
        <v>1</v>
      </c>
      <c r="N179" s="201" t="s">
        <v>45</v>
      </c>
      <c r="O179" s="73"/>
      <c r="P179" s="202">
        <f t="shared" si="21"/>
        <v>0</v>
      </c>
      <c r="Q179" s="202">
        <v>0</v>
      </c>
      <c r="R179" s="202">
        <f t="shared" si="22"/>
        <v>0</v>
      </c>
      <c r="S179" s="202">
        <v>0</v>
      </c>
      <c r="T179" s="203">
        <f t="shared" si="23"/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04" t="s">
        <v>270</v>
      </c>
      <c r="AT179" s="204" t="s">
        <v>166</v>
      </c>
      <c r="AU179" s="204" t="s">
        <v>179</v>
      </c>
      <c r="AY179" s="19" t="s">
        <v>164</v>
      </c>
      <c r="BE179" s="205">
        <f t="shared" si="24"/>
        <v>0</v>
      </c>
      <c r="BF179" s="205">
        <f t="shared" si="25"/>
        <v>0</v>
      </c>
      <c r="BG179" s="205">
        <f t="shared" si="26"/>
        <v>0</v>
      </c>
      <c r="BH179" s="205">
        <f t="shared" si="27"/>
        <v>0</v>
      </c>
      <c r="BI179" s="205">
        <f t="shared" si="28"/>
        <v>0</v>
      </c>
      <c r="BJ179" s="19" t="s">
        <v>88</v>
      </c>
      <c r="BK179" s="205">
        <f t="shared" si="29"/>
        <v>0</v>
      </c>
      <c r="BL179" s="19" t="s">
        <v>270</v>
      </c>
      <c r="BM179" s="204" t="s">
        <v>2152</v>
      </c>
    </row>
    <row r="180" spans="1:65" s="2" customFormat="1" ht="22.2" customHeight="1">
      <c r="A180" s="36"/>
      <c r="B180" s="37"/>
      <c r="C180" s="193" t="s">
        <v>398</v>
      </c>
      <c r="D180" s="193" t="s">
        <v>166</v>
      </c>
      <c r="E180" s="194" t="s">
        <v>2153</v>
      </c>
      <c r="F180" s="195" t="s">
        <v>2154</v>
      </c>
      <c r="G180" s="196" t="s">
        <v>325</v>
      </c>
      <c r="H180" s="197">
        <v>22</v>
      </c>
      <c r="I180" s="198"/>
      <c r="J180" s="199">
        <f t="shared" si="20"/>
        <v>0</v>
      </c>
      <c r="K180" s="195" t="s">
        <v>1</v>
      </c>
      <c r="L180" s="41"/>
      <c r="M180" s="200" t="s">
        <v>1</v>
      </c>
      <c r="N180" s="201" t="s">
        <v>45</v>
      </c>
      <c r="O180" s="73"/>
      <c r="P180" s="202">
        <f t="shared" si="21"/>
        <v>0</v>
      </c>
      <c r="Q180" s="202">
        <v>0</v>
      </c>
      <c r="R180" s="202">
        <f t="shared" si="22"/>
        <v>0</v>
      </c>
      <c r="S180" s="202">
        <v>0</v>
      </c>
      <c r="T180" s="203">
        <f t="shared" si="23"/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04" t="s">
        <v>270</v>
      </c>
      <c r="AT180" s="204" t="s">
        <v>166</v>
      </c>
      <c r="AU180" s="204" t="s">
        <v>179</v>
      </c>
      <c r="AY180" s="19" t="s">
        <v>164</v>
      </c>
      <c r="BE180" s="205">
        <f t="shared" si="24"/>
        <v>0</v>
      </c>
      <c r="BF180" s="205">
        <f t="shared" si="25"/>
        <v>0</v>
      </c>
      <c r="BG180" s="205">
        <f t="shared" si="26"/>
        <v>0</v>
      </c>
      <c r="BH180" s="205">
        <f t="shared" si="27"/>
        <v>0</v>
      </c>
      <c r="BI180" s="205">
        <f t="shared" si="28"/>
        <v>0</v>
      </c>
      <c r="BJ180" s="19" t="s">
        <v>88</v>
      </c>
      <c r="BK180" s="205">
        <f t="shared" si="29"/>
        <v>0</v>
      </c>
      <c r="BL180" s="19" t="s">
        <v>270</v>
      </c>
      <c r="BM180" s="204" t="s">
        <v>2155</v>
      </c>
    </row>
    <row r="181" spans="1:65" s="2" customFormat="1" ht="22.2" customHeight="1">
      <c r="A181" s="36"/>
      <c r="B181" s="37"/>
      <c r="C181" s="193" t="s">
        <v>407</v>
      </c>
      <c r="D181" s="193" t="s">
        <v>166</v>
      </c>
      <c r="E181" s="194" t="s">
        <v>2156</v>
      </c>
      <c r="F181" s="195" t="s">
        <v>2157</v>
      </c>
      <c r="G181" s="196" t="s">
        <v>325</v>
      </c>
      <c r="H181" s="197">
        <v>8</v>
      </c>
      <c r="I181" s="198"/>
      <c r="J181" s="199">
        <f t="shared" si="20"/>
        <v>0</v>
      </c>
      <c r="K181" s="195" t="s">
        <v>1</v>
      </c>
      <c r="L181" s="41"/>
      <c r="M181" s="200" t="s">
        <v>1</v>
      </c>
      <c r="N181" s="201" t="s">
        <v>45</v>
      </c>
      <c r="O181" s="73"/>
      <c r="P181" s="202">
        <f t="shared" si="21"/>
        <v>0</v>
      </c>
      <c r="Q181" s="202">
        <v>0</v>
      </c>
      <c r="R181" s="202">
        <f t="shared" si="22"/>
        <v>0</v>
      </c>
      <c r="S181" s="202">
        <v>0</v>
      </c>
      <c r="T181" s="203">
        <f t="shared" si="23"/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04" t="s">
        <v>270</v>
      </c>
      <c r="AT181" s="204" t="s">
        <v>166</v>
      </c>
      <c r="AU181" s="204" t="s">
        <v>179</v>
      </c>
      <c r="AY181" s="19" t="s">
        <v>164</v>
      </c>
      <c r="BE181" s="205">
        <f t="shared" si="24"/>
        <v>0</v>
      </c>
      <c r="BF181" s="205">
        <f t="shared" si="25"/>
        <v>0</v>
      </c>
      <c r="BG181" s="205">
        <f t="shared" si="26"/>
        <v>0</v>
      </c>
      <c r="BH181" s="205">
        <f t="shared" si="27"/>
        <v>0</v>
      </c>
      <c r="BI181" s="205">
        <f t="shared" si="28"/>
        <v>0</v>
      </c>
      <c r="BJ181" s="19" t="s">
        <v>88</v>
      </c>
      <c r="BK181" s="205">
        <f t="shared" si="29"/>
        <v>0</v>
      </c>
      <c r="BL181" s="19" t="s">
        <v>270</v>
      </c>
      <c r="BM181" s="204" t="s">
        <v>2158</v>
      </c>
    </row>
    <row r="182" spans="1:65" s="2" customFormat="1" ht="22.2" customHeight="1">
      <c r="A182" s="36"/>
      <c r="B182" s="37"/>
      <c r="C182" s="193" t="s">
        <v>417</v>
      </c>
      <c r="D182" s="193" t="s">
        <v>166</v>
      </c>
      <c r="E182" s="194" t="s">
        <v>2159</v>
      </c>
      <c r="F182" s="195" t="s">
        <v>2160</v>
      </c>
      <c r="G182" s="196" t="s">
        <v>325</v>
      </c>
      <c r="H182" s="197">
        <v>4</v>
      </c>
      <c r="I182" s="198"/>
      <c r="J182" s="199">
        <f t="shared" si="20"/>
        <v>0</v>
      </c>
      <c r="K182" s="195" t="s">
        <v>1</v>
      </c>
      <c r="L182" s="41"/>
      <c r="M182" s="200" t="s">
        <v>1</v>
      </c>
      <c r="N182" s="201" t="s">
        <v>45</v>
      </c>
      <c r="O182" s="73"/>
      <c r="P182" s="202">
        <f t="shared" si="21"/>
        <v>0</v>
      </c>
      <c r="Q182" s="202">
        <v>0</v>
      </c>
      <c r="R182" s="202">
        <f t="shared" si="22"/>
        <v>0</v>
      </c>
      <c r="S182" s="202">
        <v>0</v>
      </c>
      <c r="T182" s="203">
        <f t="shared" si="23"/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04" t="s">
        <v>270</v>
      </c>
      <c r="AT182" s="204" t="s">
        <v>166</v>
      </c>
      <c r="AU182" s="204" t="s">
        <v>179</v>
      </c>
      <c r="AY182" s="19" t="s">
        <v>164</v>
      </c>
      <c r="BE182" s="205">
        <f t="shared" si="24"/>
        <v>0</v>
      </c>
      <c r="BF182" s="205">
        <f t="shared" si="25"/>
        <v>0</v>
      </c>
      <c r="BG182" s="205">
        <f t="shared" si="26"/>
        <v>0</v>
      </c>
      <c r="BH182" s="205">
        <f t="shared" si="27"/>
        <v>0</v>
      </c>
      <c r="BI182" s="205">
        <f t="shared" si="28"/>
        <v>0</v>
      </c>
      <c r="BJ182" s="19" t="s">
        <v>88</v>
      </c>
      <c r="BK182" s="205">
        <f t="shared" si="29"/>
        <v>0</v>
      </c>
      <c r="BL182" s="19" t="s">
        <v>270</v>
      </c>
      <c r="BM182" s="204" t="s">
        <v>2161</v>
      </c>
    </row>
    <row r="183" spans="1:65" s="2" customFormat="1" ht="34.799999999999997" customHeight="1">
      <c r="A183" s="36"/>
      <c r="B183" s="37"/>
      <c r="C183" s="193" t="s">
        <v>432</v>
      </c>
      <c r="D183" s="193" t="s">
        <v>166</v>
      </c>
      <c r="E183" s="194" t="s">
        <v>2162</v>
      </c>
      <c r="F183" s="195" t="s">
        <v>2163</v>
      </c>
      <c r="G183" s="196" t="s">
        <v>325</v>
      </c>
      <c r="H183" s="197">
        <v>3</v>
      </c>
      <c r="I183" s="198"/>
      <c r="J183" s="199">
        <f t="shared" si="20"/>
        <v>0</v>
      </c>
      <c r="K183" s="195" t="s">
        <v>1</v>
      </c>
      <c r="L183" s="41"/>
      <c r="M183" s="200" t="s">
        <v>1</v>
      </c>
      <c r="N183" s="201" t="s">
        <v>45</v>
      </c>
      <c r="O183" s="73"/>
      <c r="P183" s="202">
        <f t="shared" si="21"/>
        <v>0</v>
      </c>
      <c r="Q183" s="202">
        <v>0</v>
      </c>
      <c r="R183" s="202">
        <f t="shared" si="22"/>
        <v>0</v>
      </c>
      <c r="S183" s="202">
        <v>0</v>
      </c>
      <c r="T183" s="203">
        <f t="shared" si="23"/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04" t="s">
        <v>270</v>
      </c>
      <c r="AT183" s="204" t="s">
        <v>166</v>
      </c>
      <c r="AU183" s="204" t="s">
        <v>179</v>
      </c>
      <c r="AY183" s="19" t="s">
        <v>164</v>
      </c>
      <c r="BE183" s="205">
        <f t="shared" si="24"/>
        <v>0</v>
      </c>
      <c r="BF183" s="205">
        <f t="shared" si="25"/>
        <v>0</v>
      </c>
      <c r="BG183" s="205">
        <f t="shared" si="26"/>
        <v>0</v>
      </c>
      <c r="BH183" s="205">
        <f t="shared" si="27"/>
        <v>0</v>
      </c>
      <c r="BI183" s="205">
        <f t="shared" si="28"/>
        <v>0</v>
      </c>
      <c r="BJ183" s="19" t="s">
        <v>88</v>
      </c>
      <c r="BK183" s="205">
        <f t="shared" si="29"/>
        <v>0</v>
      </c>
      <c r="BL183" s="19" t="s">
        <v>270</v>
      </c>
      <c r="BM183" s="204" t="s">
        <v>2164</v>
      </c>
    </row>
    <row r="184" spans="1:65" s="2" customFormat="1" ht="40.200000000000003" customHeight="1">
      <c r="A184" s="36"/>
      <c r="B184" s="37"/>
      <c r="C184" s="193" t="s">
        <v>436</v>
      </c>
      <c r="D184" s="193" t="s">
        <v>166</v>
      </c>
      <c r="E184" s="194" t="s">
        <v>2165</v>
      </c>
      <c r="F184" s="195" t="s">
        <v>2166</v>
      </c>
      <c r="G184" s="196" t="s">
        <v>335</v>
      </c>
      <c r="H184" s="197">
        <v>480</v>
      </c>
      <c r="I184" s="198"/>
      <c r="J184" s="199">
        <f t="shared" si="20"/>
        <v>0</v>
      </c>
      <c r="K184" s="195" t="s">
        <v>1</v>
      </c>
      <c r="L184" s="41"/>
      <c r="M184" s="200" t="s">
        <v>1</v>
      </c>
      <c r="N184" s="201" t="s">
        <v>45</v>
      </c>
      <c r="O184" s="73"/>
      <c r="P184" s="202">
        <f t="shared" si="21"/>
        <v>0</v>
      </c>
      <c r="Q184" s="202">
        <v>0</v>
      </c>
      <c r="R184" s="202">
        <f t="shared" si="22"/>
        <v>0</v>
      </c>
      <c r="S184" s="202">
        <v>0</v>
      </c>
      <c r="T184" s="203">
        <f t="shared" si="23"/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04" t="s">
        <v>270</v>
      </c>
      <c r="AT184" s="204" t="s">
        <v>166</v>
      </c>
      <c r="AU184" s="204" t="s">
        <v>179</v>
      </c>
      <c r="AY184" s="19" t="s">
        <v>164</v>
      </c>
      <c r="BE184" s="205">
        <f t="shared" si="24"/>
        <v>0</v>
      </c>
      <c r="BF184" s="205">
        <f t="shared" si="25"/>
        <v>0</v>
      </c>
      <c r="BG184" s="205">
        <f t="shared" si="26"/>
        <v>0</v>
      </c>
      <c r="BH184" s="205">
        <f t="shared" si="27"/>
        <v>0</v>
      </c>
      <c r="BI184" s="205">
        <f t="shared" si="28"/>
        <v>0</v>
      </c>
      <c r="BJ184" s="19" t="s">
        <v>88</v>
      </c>
      <c r="BK184" s="205">
        <f t="shared" si="29"/>
        <v>0</v>
      </c>
      <c r="BL184" s="19" t="s">
        <v>270</v>
      </c>
      <c r="BM184" s="204" t="s">
        <v>2167</v>
      </c>
    </row>
    <row r="185" spans="1:65" s="2" customFormat="1" ht="14.4" customHeight="1">
      <c r="A185" s="36"/>
      <c r="B185" s="37"/>
      <c r="C185" s="193" t="s">
        <v>442</v>
      </c>
      <c r="D185" s="193" t="s">
        <v>166</v>
      </c>
      <c r="E185" s="194" t="s">
        <v>2168</v>
      </c>
      <c r="F185" s="195" t="s">
        <v>2169</v>
      </c>
      <c r="G185" s="196" t="s">
        <v>579</v>
      </c>
      <c r="H185" s="197">
        <v>1</v>
      </c>
      <c r="I185" s="198"/>
      <c r="J185" s="199">
        <f t="shared" si="20"/>
        <v>0</v>
      </c>
      <c r="K185" s="195" t="s">
        <v>1</v>
      </c>
      <c r="L185" s="41"/>
      <c r="M185" s="200" t="s">
        <v>1</v>
      </c>
      <c r="N185" s="201" t="s">
        <v>45</v>
      </c>
      <c r="O185" s="73"/>
      <c r="P185" s="202">
        <f t="shared" si="21"/>
        <v>0</v>
      </c>
      <c r="Q185" s="202">
        <v>0</v>
      </c>
      <c r="R185" s="202">
        <f t="shared" si="22"/>
        <v>0</v>
      </c>
      <c r="S185" s="202">
        <v>0</v>
      </c>
      <c r="T185" s="203">
        <f t="shared" si="23"/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04" t="s">
        <v>270</v>
      </c>
      <c r="AT185" s="204" t="s">
        <v>166</v>
      </c>
      <c r="AU185" s="204" t="s">
        <v>179</v>
      </c>
      <c r="AY185" s="19" t="s">
        <v>164</v>
      </c>
      <c r="BE185" s="205">
        <f t="shared" si="24"/>
        <v>0</v>
      </c>
      <c r="BF185" s="205">
        <f t="shared" si="25"/>
        <v>0</v>
      </c>
      <c r="BG185" s="205">
        <f t="shared" si="26"/>
        <v>0</v>
      </c>
      <c r="BH185" s="205">
        <f t="shared" si="27"/>
        <v>0</v>
      </c>
      <c r="BI185" s="205">
        <f t="shared" si="28"/>
        <v>0</v>
      </c>
      <c r="BJ185" s="19" t="s">
        <v>88</v>
      </c>
      <c r="BK185" s="205">
        <f t="shared" si="29"/>
        <v>0</v>
      </c>
      <c r="BL185" s="19" t="s">
        <v>270</v>
      </c>
      <c r="BM185" s="204" t="s">
        <v>2170</v>
      </c>
    </row>
    <row r="186" spans="1:65" s="2" customFormat="1" ht="22.2" customHeight="1">
      <c r="A186" s="36"/>
      <c r="B186" s="37"/>
      <c r="C186" s="193" t="s">
        <v>447</v>
      </c>
      <c r="D186" s="193" t="s">
        <v>166</v>
      </c>
      <c r="E186" s="194" t="s">
        <v>2171</v>
      </c>
      <c r="F186" s="195" t="s">
        <v>2172</v>
      </c>
      <c r="G186" s="196" t="s">
        <v>175</v>
      </c>
      <c r="H186" s="197">
        <v>3.6</v>
      </c>
      <c r="I186" s="198"/>
      <c r="J186" s="199">
        <f t="shared" si="20"/>
        <v>0</v>
      </c>
      <c r="K186" s="195" t="s">
        <v>1</v>
      </c>
      <c r="L186" s="41"/>
      <c r="M186" s="200" t="s">
        <v>1</v>
      </c>
      <c r="N186" s="201" t="s">
        <v>45</v>
      </c>
      <c r="O186" s="73"/>
      <c r="P186" s="202">
        <f t="shared" si="21"/>
        <v>0</v>
      </c>
      <c r="Q186" s="202">
        <v>0</v>
      </c>
      <c r="R186" s="202">
        <f t="shared" si="22"/>
        <v>0</v>
      </c>
      <c r="S186" s="202">
        <v>0</v>
      </c>
      <c r="T186" s="203">
        <f t="shared" si="23"/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04" t="s">
        <v>270</v>
      </c>
      <c r="AT186" s="204" t="s">
        <v>166</v>
      </c>
      <c r="AU186" s="204" t="s">
        <v>179</v>
      </c>
      <c r="AY186" s="19" t="s">
        <v>164</v>
      </c>
      <c r="BE186" s="205">
        <f t="shared" si="24"/>
        <v>0</v>
      </c>
      <c r="BF186" s="205">
        <f t="shared" si="25"/>
        <v>0</v>
      </c>
      <c r="BG186" s="205">
        <f t="shared" si="26"/>
        <v>0</v>
      </c>
      <c r="BH186" s="205">
        <f t="shared" si="27"/>
        <v>0</v>
      </c>
      <c r="BI186" s="205">
        <f t="shared" si="28"/>
        <v>0</v>
      </c>
      <c r="BJ186" s="19" t="s">
        <v>88</v>
      </c>
      <c r="BK186" s="205">
        <f t="shared" si="29"/>
        <v>0</v>
      </c>
      <c r="BL186" s="19" t="s">
        <v>270</v>
      </c>
      <c r="BM186" s="204" t="s">
        <v>2173</v>
      </c>
    </row>
    <row r="187" spans="1:65" s="2" customFormat="1" ht="22.2" customHeight="1">
      <c r="A187" s="36"/>
      <c r="B187" s="37"/>
      <c r="C187" s="193" t="s">
        <v>451</v>
      </c>
      <c r="D187" s="193" t="s">
        <v>166</v>
      </c>
      <c r="E187" s="194" t="s">
        <v>2174</v>
      </c>
      <c r="F187" s="195" t="s">
        <v>2175</v>
      </c>
      <c r="G187" s="196" t="s">
        <v>325</v>
      </c>
      <c r="H187" s="197">
        <v>18</v>
      </c>
      <c r="I187" s="198"/>
      <c r="J187" s="199">
        <f t="shared" si="20"/>
        <v>0</v>
      </c>
      <c r="K187" s="195" t="s">
        <v>1</v>
      </c>
      <c r="L187" s="41"/>
      <c r="M187" s="200" t="s">
        <v>1</v>
      </c>
      <c r="N187" s="201" t="s">
        <v>45</v>
      </c>
      <c r="O187" s="73"/>
      <c r="P187" s="202">
        <f t="shared" si="21"/>
        <v>0</v>
      </c>
      <c r="Q187" s="202">
        <v>0</v>
      </c>
      <c r="R187" s="202">
        <f t="shared" si="22"/>
        <v>0</v>
      </c>
      <c r="S187" s="202">
        <v>0</v>
      </c>
      <c r="T187" s="203">
        <f t="shared" si="23"/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04" t="s">
        <v>270</v>
      </c>
      <c r="AT187" s="204" t="s">
        <v>166</v>
      </c>
      <c r="AU187" s="204" t="s">
        <v>179</v>
      </c>
      <c r="AY187" s="19" t="s">
        <v>164</v>
      </c>
      <c r="BE187" s="205">
        <f t="shared" si="24"/>
        <v>0</v>
      </c>
      <c r="BF187" s="205">
        <f t="shared" si="25"/>
        <v>0</v>
      </c>
      <c r="BG187" s="205">
        <f t="shared" si="26"/>
        <v>0</v>
      </c>
      <c r="BH187" s="205">
        <f t="shared" si="27"/>
        <v>0</v>
      </c>
      <c r="BI187" s="205">
        <f t="shared" si="28"/>
        <v>0</v>
      </c>
      <c r="BJ187" s="19" t="s">
        <v>88</v>
      </c>
      <c r="BK187" s="205">
        <f t="shared" si="29"/>
        <v>0</v>
      </c>
      <c r="BL187" s="19" t="s">
        <v>270</v>
      </c>
      <c r="BM187" s="204" t="s">
        <v>2176</v>
      </c>
    </row>
    <row r="188" spans="1:65" s="2" customFormat="1" ht="30" customHeight="1">
      <c r="A188" s="36"/>
      <c r="B188" s="37"/>
      <c r="C188" s="193" t="s">
        <v>476</v>
      </c>
      <c r="D188" s="193" t="s">
        <v>166</v>
      </c>
      <c r="E188" s="194" t="s">
        <v>2177</v>
      </c>
      <c r="F188" s="195" t="s">
        <v>2178</v>
      </c>
      <c r="G188" s="196" t="s">
        <v>588</v>
      </c>
      <c r="H188" s="197">
        <v>2480</v>
      </c>
      <c r="I188" s="198"/>
      <c r="J188" s="199">
        <f t="shared" si="20"/>
        <v>0</v>
      </c>
      <c r="K188" s="195" t="s">
        <v>1</v>
      </c>
      <c r="L188" s="41"/>
      <c r="M188" s="200" t="s">
        <v>1</v>
      </c>
      <c r="N188" s="201" t="s">
        <v>45</v>
      </c>
      <c r="O188" s="73"/>
      <c r="P188" s="202">
        <f t="shared" si="21"/>
        <v>0</v>
      </c>
      <c r="Q188" s="202">
        <v>0</v>
      </c>
      <c r="R188" s="202">
        <f t="shared" si="22"/>
        <v>0</v>
      </c>
      <c r="S188" s="202">
        <v>0</v>
      </c>
      <c r="T188" s="203">
        <f t="shared" si="23"/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04" t="s">
        <v>270</v>
      </c>
      <c r="AT188" s="204" t="s">
        <v>166</v>
      </c>
      <c r="AU188" s="204" t="s">
        <v>179</v>
      </c>
      <c r="AY188" s="19" t="s">
        <v>164</v>
      </c>
      <c r="BE188" s="205">
        <f t="shared" si="24"/>
        <v>0</v>
      </c>
      <c r="BF188" s="205">
        <f t="shared" si="25"/>
        <v>0</v>
      </c>
      <c r="BG188" s="205">
        <f t="shared" si="26"/>
        <v>0</v>
      </c>
      <c r="BH188" s="205">
        <f t="shared" si="27"/>
        <v>0</v>
      </c>
      <c r="BI188" s="205">
        <f t="shared" si="28"/>
        <v>0</v>
      </c>
      <c r="BJ188" s="19" t="s">
        <v>88</v>
      </c>
      <c r="BK188" s="205">
        <f t="shared" si="29"/>
        <v>0</v>
      </c>
      <c r="BL188" s="19" t="s">
        <v>270</v>
      </c>
      <c r="BM188" s="204" t="s">
        <v>2179</v>
      </c>
    </row>
    <row r="189" spans="1:65" s="2" customFormat="1" ht="38.4">
      <c r="A189" s="36"/>
      <c r="B189" s="37"/>
      <c r="C189" s="38"/>
      <c r="D189" s="208" t="s">
        <v>195</v>
      </c>
      <c r="E189" s="38"/>
      <c r="F189" s="228" t="s">
        <v>2180</v>
      </c>
      <c r="G189" s="38"/>
      <c r="H189" s="38"/>
      <c r="I189" s="229"/>
      <c r="J189" s="38"/>
      <c r="K189" s="38"/>
      <c r="L189" s="41"/>
      <c r="M189" s="230"/>
      <c r="N189" s="231"/>
      <c r="O189" s="73"/>
      <c r="P189" s="73"/>
      <c r="Q189" s="73"/>
      <c r="R189" s="73"/>
      <c r="S189" s="73"/>
      <c r="T189" s="74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9" t="s">
        <v>195</v>
      </c>
      <c r="AU189" s="19" t="s">
        <v>179</v>
      </c>
    </row>
    <row r="190" spans="1:65" s="12" customFormat="1" ht="20.85" customHeight="1">
      <c r="B190" s="177"/>
      <c r="C190" s="178"/>
      <c r="D190" s="179" t="s">
        <v>79</v>
      </c>
      <c r="E190" s="191" t="s">
        <v>2181</v>
      </c>
      <c r="F190" s="191" t="s">
        <v>2182</v>
      </c>
      <c r="G190" s="178"/>
      <c r="H190" s="178"/>
      <c r="I190" s="181"/>
      <c r="J190" s="192">
        <f>BK190</f>
        <v>0</v>
      </c>
      <c r="K190" s="178"/>
      <c r="L190" s="183"/>
      <c r="M190" s="184"/>
      <c r="N190" s="185"/>
      <c r="O190" s="185"/>
      <c r="P190" s="186">
        <f>SUM(P191:P193)</f>
        <v>0</v>
      </c>
      <c r="Q190" s="185"/>
      <c r="R190" s="186">
        <f>SUM(R191:R193)</f>
        <v>0</v>
      </c>
      <c r="S190" s="185"/>
      <c r="T190" s="187">
        <f>SUM(T191:T193)</f>
        <v>0</v>
      </c>
      <c r="AR190" s="188" t="s">
        <v>90</v>
      </c>
      <c r="AT190" s="189" t="s">
        <v>79</v>
      </c>
      <c r="AU190" s="189" t="s">
        <v>90</v>
      </c>
      <c r="AY190" s="188" t="s">
        <v>164</v>
      </c>
      <c r="BK190" s="190">
        <f>SUM(BK191:BK193)</f>
        <v>0</v>
      </c>
    </row>
    <row r="191" spans="1:65" s="2" customFormat="1" ht="14.4" customHeight="1">
      <c r="A191" s="36"/>
      <c r="B191" s="37"/>
      <c r="C191" s="193" t="s">
        <v>490</v>
      </c>
      <c r="D191" s="193" t="s">
        <v>166</v>
      </c>
      <c r="E191" s="194" t="s">
        <v>2183</v>
      </c>
      <c r="F191" s="195" t="s">
        <v>2184</v>
      </c>
      <c r="G191" s="196" t="s">
        <v>325</v>
      </c>
      <c r="H191" s="197">
        <v>1</v>
      </c>
      <c r="I191" s="198"/>
      <c r="J191" s="199">
        <f>ROUND(I191*H191,2)</f>
        <v>0</v>
      </c>
      <c r="K191" s="195" t="s">
        <v>1</v>
      </c>
      <c r="L191" s="41"/>
      <c r="M191" s="200" t="s">
        <v>1</v>
      </c>
      <c r="N191" s="201" t="s">
        <v>45</v>
      </c>
      <c r="O191" s="73"/>
      <c r="P191" s="202">
        <f>O191*H191</f>
        <v>0</v>
      </c>
      <c r="Q191" s="202">
        <v>0</v>
      </c>
      <c r="R191" s="202">
        <f>Q191*H191</f>
        <v>0</v>
      </c>
      <c r="S191" s="202">
        <v>0</v>
      </c>
      <c r="T191" s="203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04" t="s">
        <v>270</v>
      </c>
      <c r="AT191" s="204" t="s">
        <v>166</v>
      </c>
      <c r="AU191" s="204" t="s">
        <v>179</v>
      </c>
      <c r="AY191" s="19" t="s">
        <v>164</v>
      </c>
      <c r="BE191" s="205">
        <f>IF(N191="základní",J191,0)</f>
        <v>0</v>
      </c>
      <c r="BF191" s="205">
        <f>IF(N191="snížená",J191,0)</f>
        <v>0</v>
      </c>
      <c r="BG191" s="205">
        <f>IF(N191="zákl. přenesená",J191,0)</f>
        <v>0</v>
      </c>
      <c r="BH191" s="205">
        <f>IF(N191="sníž. přenesená",J191,0)</f>
        <v>0</v>
      </c>
      <c r="BI191" s="205">
        <f>IF(N191="nulová",J191,0)</f>
        <v>0</v>
      </c>
      <c r="BJ191" s="19" t="s">
        <v>88</v>
      </c>
      <c r="BK191" s="205">
        <f>ROUND(I191*H191,2)</f>
        <v>0</v>
      </c>
      <c r="BL191" s="19" t="s">
        <v>270</v>
      </c>
      <c r="BM191" s="204" t="s">
        <v>2185</v>
      </c>
    </row>
    <row r="192" spans="1:65" s="2" customFormat="1" ht="34.799999999999997" customHeight="1">
      <c r="A192" s="36"/>
      <c r="B192" s="37"/>
      <c r="C192" s="193" t="s">
        <v>494</v>
      </c>
      <c r="D192" s="193" t="s">
        <v>166</v>
      </c>
      <c r="E192" s="194" t="s">
        <v>2186</v>
      </c>
      <c r="F192" s="195" t="s">
        <v>2187</v>
      </c>
      <c r="G192" s="196" t="s">
        <v>335</v>
      </c>
      <c r="H192" s="197">
        <v>50</v>
      </c>
      <c r="I192" s="198"/>
      <c r="J192" s="199">
        <f>ROUND(I192*H192,2)</f>
        <v>0</v>
      </c>
      <c r="K192" s="195" t="s">
        <v>1</v>
      </c>
      <c r="L192" s="41"/>
      <c r="M192" s="200" t="s">
        <v>1</v>
      </c>
      <c r="N192" s="201" t="s">
        <v>45</v>
      </c>
      <c r="O192" s="73"/>
      <c r="P192" s="202">
        <f>O192*H192</f>
        <v>0</v>
      </c>
      <c r="Q192" s="202">
        <v>0</v>
      </c>
      <c r="R192" s="202">
        <f>Q192*H192</f>
        <v>0</v>
      </c>
      <c r="S192" s="202">
        <v>0</v>
      </c>
      <c r="T192" s="203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04" t="s">
        <v>270</v>
      </c>
      <c r="AT192" s="204" t="s">
        <v>166</v>
      </c>
      <c r="AU192" s="204" t="s">
        <v>179</v>
      </c>
      <c r="AY192" s="19" t="s">
        <v>164</v>
      </c>
      <c r="BE192" s="205">
        <f>IF(N192="základní",J192,0)</f>
        <v>0</v>
      </c>
      <c r="BF192" s="205">
        <f>IF(N192="snížená",J192,0)</f>
        <v>0</v>
      </c>
      <c r="BG192" s="205">
        <f>IF(N192="zákl. přenesená",J192,0)</f>
        <v>0</v>
      </c>
      <c r="BH192" s="205">
        <f>IF(N192="sníž. přenesená",J192,0)</f>
        <v>0</v>
      </c>
      <c r="BI192" s="205">
        <f>IF(N192="nulová",J192,0)</f>
        <v>0</v>
      </c>
      <c r="BJ192" s="19" t="s">
        <v>88</v>
      </c>
      <c r="BK192" s="205">
        <f>ROUND(I192*H192,2)</f>
        <v>0</v>
      </c>
      <c r="BL192" s="19" t="s">
        <v>270</v>
      </c>
      <c r="BM192" s="204" t="s">
        <v>2188</v>
      </c>
    </row>
    <row r="193" spans="1:65" s="2" customFormat="1" ht="22.2" customHeight="1">
      <c r="A193" s="36"/>
      <c r="B193" s="37"/>
      <c r="C193" s="193" t="s">
        <v>500</v>
      </c>
      <c r="D193" s="193" t="s">
        <v>166</v>
      </c>
      <c r="E193" s="194" t="s">
        <v>2189</v>
      </c>
      <c r="F193" s="195" t="s">
        <v>2190</v>
      </c>
      <c r="G193" s="196" t="s">
        <v>335</v>
      </c>
      <c r="H193" s="197">
        <v>30</v>
      </c>
      <c r="I193" s="198"/>
      <c r="J193" s="199">
        <f>ROUND(I193*H193,2)</f>
        <v>0</v>
      </c>
      <c r="K193" s="195" t="s">
        <v>1</v>
      </c>
      <c r="L193" s="41"/>
      <c r="M193" s="200" t="s">
        <v>1</v>
      </c>
      <c r="N193" s="201" t="s">
        <v>45</v>
      </c>
      <c r="O193" s="73"/>
      <c r="P193" s="202">
        <f>O193*H193</f>
        <v>0</v>
      </c>
      <c r="Q193" s="202">
        <v>0</v>
      </c>
      <c r="R193" s="202">
        <f>Q193*H193</f>
        <v>0</v>
      </c>
      <c r="S193" s="202">
        <v>0</v>
      </c>
      <c r="T193" s="203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04" t="s">
        <v>270</v>
      </c>
      <c r="AT193" s="204" t="s">
        <v>166</v>
      </c>
      <c r="AU193" s="204" t="s">
        <v>179</v>
      </c>
      <c r="AY193" s="19" t="s">
        <v>164</v>
      </c>
      <c r="BE193" s="205">
        <f>IF(N193="základní",J193,0)</f>
        <v>0</v>
      </c>
      <c r="BF193" s="205">
        <f>IF(N193="snížená",J193,0)</f>
        <v>0</v>
      </c>
      <c r="BG193" s="205">
        <f>IF(N193="zákl. přenesená",J193,0)</f>
        <v>0</v>
      </c>
      <c r="BH193" s="205">
        <f>IF(N193="sníž. přenesená",J193,0)</f>
        <v>0</v>
      </c>
      <c r="BI193" s="205">
        <f>IF(N193="nulová",J193,0)</f>
        <v>0</v>
      </c>
      <c r="BJ193" s="19" t="s">
        <v>88</v>
      </c>
      <c r="BK193" s="205">
        <f>ROUND(I193*H193,2)</f>
        <v>0</v>
      </c>
      <c r="BL193" s="19" t="s">
        <v>270</v>
      </c>
      <c r="BM193" s="204" t="s">
        <v>2191</v>
      </c>
    </row>
    <row r="194" spans="1:65" s="12" customFormat="1" ht="22.8" customHeight="1">
      <c r="B194" s="177"/>
      <c r="C194" s="178"/>
      <c r="D194" s="179" t="s">
        <v>79</v>
      </c>
      <c r="E194" s="191" t="s">
        <v>2192</v>
      </c>
      <c r="F194" s="191" t="s">
        <v>2193</v>
      </c>
      <c r="G194" s="178"/>
      <c r="H194" s="178"/>
      <c r="I194" s="181"/>
      <c r="J194" s="192">
        <f>BK194</f>
        <v>0</v>
      </c>
      <c r="K194" s="178"/>
      <c r="L194" s="183"/>
      <c r="M194" s="184"/>
      <c r="N194" s="185"/>
      <c r="O194" s="185"/>
      <c r="P194" s="186">
        <f>P195+P204+P218+P230</f>
        <v>0</v>
      </c>
      <c r="Q194" s="185"/>
      <c r="R194" s="186">
        <f>R195+R204+R218+R230</f>
        <v>0</v>
      </c>
      <c r="S194" s="185"/>
      <c r="T194" s="187">
        <f>T195+T204+T218+T230</f>
        <v>0</v>
      </c>
      <c r="AR194" s="188" t="s">
        <v>90</v>
      </c>
      <c r="AT194" s="189" t="s">
        <v>79</v>
      </c>
      <c r="AU194" s="189" t="s">
        <v>88</v>
      </c>
      <c r="AY194" s="188" t="s">
        <v>164</v>
      </c>
      <c r="BK194" s="190">
        <f>BK195+BK204+BK218+BK230</f>
        <v>0</v>
      </c>
    </row>
    <row r="195" spans="1:65" s="12" customFormat="1" ht="20.85" customHeight="1">
      <c r="B195" s="177"/>
      <c r="C195" s="178"/>
      <c r="D195" s="179" t="s">
        <v>79</v>
      </c>
      <c r="E195" s="191" t="s">
        <v>2194</v>
      </c>
      <c r="F195" s="191" t="s">
        <v>2195</v>
      </c>
      <c r="G195" s="178"/>
      <c r="H195" s="178"/>
      <c r="I195" s="181"/>
      <c r="J195" s="192">
        <f>BK195</f>
        <v>0</v>
      </c>
      <c r="K195" s="178"/>
      <c r="L195" s="183"/>
      <c r="M195" s="184"/>
      <c r="N195" s="185"/>
      <c r="O195" s="185"/>
      <c r="P195" s="186">
        <f>SUM(P196:P203)</f>
        <v>0</v>
      </c>
      <c r="Q195" s="185"/>
      <c r="R195" s="186">
        <f>SUM(R196:R203)</f>
        <v>0</v>
      </c>
      <c r="S195" s="185"/>
      <c r="T195" s="187">
        <f>SUM(T196:T203)</f>
        <v>0</v>
      </c>
      <c r="AR195" s="188" t="s">
        <v>90</v>
      </c>
      <c r="AT195" s="189" t="s">
        <v>79</v>
      </c>
      <c r="AU195" s="189" t="s">
        <v>90</v>
      </c>
      <c r="AY195" s="188" t="s">
        <v>164</v>
      </c>
      <c r="BK195" s="190">
        <f>SUM(BK196:BK203)</f>
        <v>0</v>
      </c>
    </row>
    <row r="196" spans="1:65" s="2" customFormat="1" ht="22.2" customHeight="1">
      <c r="A196" s="36"/>
      <c r="B196" s="37"/>
      <c r="C196" s="193" t="s">
        <v>504</v>
      </c>
      <c r="D196" s="193" t="s">
        <v>166</v>
      </c>
      <c r="E196" s="194" t="s">
        <v>2196</v>
      </c>
      <c r="F196" s="195" t="s">
        <v>2197</v>
      </c>
      <c r="G196" s="196" t="s">
        <v>335</v>
      </c>
      <c r="H196" s="197">
        <v>8</v>
      </c>
      <c r="I196" s="198"/>
      <c r="J196" s="199">
        <f t="shared" ref="J196:J203" si="30">ROUND(I196*H196,2)</f>
        <v>0</v>
      </c>
      <c r="K196" s="195" t="s">
        <v>1</v>
      </c>
      <c r="L196" s="41"/>
      <c r="M196" s="200" t="s">
        <v>1</v>
      </c>
      <c r="N196" s="201" t="s">
        <v>45</v>
      </c>
      <c r="O196" s="73"/>
      <c r="P196" s="202">
        <f t="shared" ref="P196:P203" si="31">O196*H196</f>
        <v>0</v>
      </c>
      <c r="Q196" s="202">
        <v>0</v>
      </c>
      <c r="R196" s="202">
        <f t="shared" ref="R196:R203" si="32">Q196*H196</f>
        <v>0</v>
      </c>
      <c r="S196" s="202">
        <v>0</v>
      </c>
      <c r="T196" s="203">
        <f t="shared" ref="T196:T203" si="33"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04" t="s">
        <v>270</v>
      </c>
      <c r="AT196" s="204" t="s">
        <v>166</v>
      </c>
      <c r="AU196" s="204" t="s">
        <v>179</v>
      </c>
      <c r="AY196" s="19" t="s">
        <v>164</v>
      </c>
      <c r="BE196" s="205">
        <f t="shared" ref="BE196:BE203" si="34">IF(N196="základní",J196,0)</f>
        <v>0</v>
      </c>
      <c r="BF196" s="205">
        <f t="shared" ref="BF196:BF203" si="35">IF(N196="snížená",J196,0)</f>
        <v>0</v>
      </c>
      <c r="BG196" s="205">
        <f t="shared" ref="BG196:BG203" si="36">IF(N196="zákl. přenesená",J196,0)</f>
        <v>0</v>
      </c>
      <c r="BH196" s="205">
        <f t="shared" ref="BH196:BH203" si="37">IF(N196="sníž. přenesená",J196,0)</f>
        <v>0</v>
      </c>
      <c r="BI196" s="205">
        <f t="shared" ref="BI196:BI203" si="38">IF(N196="nulová",J196,0)</f>
        <v>0</v>
      </c>
      <c r="BJ196" s="19" t="s">
        <v>88</v>
      </c>
      <c r="BK196" s="205">
        <f t="shared" ref="BK196:BK203" si="39">ROUND(I196*H196,2)</f>
        <v>0</v>
      </c>
      <c r="BL196" s="19" t="s">
        <v>270</v>
      </c>
      <c r="BM196" s="204" t="s">
        <v>2198</v>
      </c>
    </row>
    <row r="197" spans="1:65" s="2" customFormat="1" ht="22.2" customHeight="1">
      <c r="A197" s="36"/>
      <c r="B197" s="37"/>
      <c r="C197" s="193" t="s">
        <v>508</v>
      </c>
      <c r="D197" s="193" t="s">
        <v>166</v>
      </c>
      <c r="E197" s="194" t="s">
        <v>2199</v>
      </c>
      <c r="F197" s="195" t="s">
        <v>2200</v>
      </c>
      <c r="G197" s="196" t="s">
        <v>335</v>
      </c>
      <c r="H197" s="197">
        <v>24</v>
      </c>
      <c r="I197" s="198"/>
      <c r="J197" s="199">
        <f t="shared" si="30"/>
        <v>0</v>
      </c>
      <c r="K197" s="195" t="s">
        <v>1</v>
      </c>
      <c r="L197" s="41"/>
      <c r="M197" s="200" t="s">
        <v>1</v>
      </c>
      <c r="N197" s="201" t="s">
        <v>45</v>
      </c>
      <c r="O197" s="73"/>
      <c r="P197" s="202">
        <f t="shared" si="31"/>
        <v>0</v>
      </c>
      <c r="Q197" s="202">
        <v>0</v>
      </c>
      <c r="R197" s="202">
        <f t="shared" si="32"/>
        <v>0</v>
      </c>
      <c r="S197" s="202">
        <v>0</v>
      </c>
      <c r="T197" s="203">
        <f t="shared" si="33"/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04" t="s">
        <v>270</v>
      </c>
      <c r="AT197" s="204" t="s">
        <v>166</v>
      </c>
      <c r="AU197" s="204" t="s">
        <v>179</v>
      </c>
      <c r="AY197" s="19" t="s">
        <v>164</v>
      </c>
      <c r="BE197" s="205">
        <f t="shared" si="34"/>
        <v>0</v>
      </c>
      <c r="BF197" s="205">
        <f t="shared" si="35"/>
        <v>0</v>
      </c>
      <c r="BG197" s="205">
        <f t="shared" si="36"/>
        <v>0</v>
      </c>
      <c r="BH197" s="205">
        <f t="shared" si="37"/>
        <v>0</v>
      </c>
      <c r="BI197" s="205">
        <f t="shared" si="38"/>
        <v>0</v>
      </c>
      <c r="BJ197" s="19" t="s">
        <v>88</v>
      </c>
      <c r="BK197" s="205">
        <f t="shared" si="39"/>
        <v>0</v>
      </c>
      <c r="BL197" s="19" t="s">
        <v>270</v>
      </c>
      <c r="BM197" s="204" t="s">
        <v>2201</v>
      </c>
    </row>
    <row r="198" spans="1:65" s="2" customFormat="1" ht="14.4" customHeight="1">
      <c r="A198" s="36"/>
      <c r="B198" s="37"/>
      <c r="C198" s="193" t="s">
        <v>513</v>
      </c>
      <c r="D198" s="193" t="s">
        <v>166</v>
      </c>
      <c r="E198" s="194" t="s">
        <v>2202</v>
      </c>
      <c r="F198" s="195" t="s">
        <v>2203</v>
      </c>
      <c r="G198" s="196" t="s">
        <v>335</v>
      </c>
      <c r="H198" s="197">
        <v>18</v>
      </c>
      <c r="I198" s="198"/>
      <c r="J198" s="199">
        <f t="shared" si="30"/>
        <v>0</v>
      </c>
      <c r="K198" s="195" t="s">
        <v>1</v>
      </c>
      <c r="L198" s="41"/>
      <c r="M198" s="200" t="s">
        <v>1</v>
      </c>
      <c r="N198" s="201" t="s">
        <v>45</v>
      </c>
      <c r="O198" s="73"/>
      <c r="P198" s="202">
        <f t="shared" si="31"/>
        <v>0</v>
      </c>
      <c r="Q198" s="202">
        <v>0</v>
      </c>
      <c r="R198" s="202">
        <f t="shared" si="32"/>
        <v>0</v>
      </c>
      <c r="S198" s="202">
        <v>0</v>
      </c>
      <c r="T198" s="203">
        <f t="shared" si="33"/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04" t="s">
        <v>270</v>
      </c>
      <c r="AT198" s="204" t="s">
        <v>166</v>
      </c>
      <c r="AU198" s="204" t="s">
        <v>179</v>
      </c>
      <c r="AY198" s="19" t="s">
        <v>164</v>
      </c>
      <c r="BE198" s="205">
        <f t="shared" si="34"/>
        <v>0</v>
      </c>
      <c r="BF198" s="205">
        <f t="shared" si="35"/>
        <v>0</v>
      </c>
      <c r="BG198" s="205">
        <f t="shared" si="36"/>
        <v>0</v>
      </c>
      <c r="BH198" s="205">
        <f t="shared" si="37"/>
        <v>0</v>
      </c>
      <c r="BI198" s="205">
        <f t="shared" si="38"/>
        <v>0</v>
      </c>
      <c r="BJ198" s="19" t="s">
        <v>88</v>
      </c>
      <c r="BK198" s="205">
        <f t="shared" si="39"/>
        <v>0</v>
      </c>
      <c r="BL198" s="19" t="s">
        <v>270</v>
      </c>
      <c r="BM198" s="204" t="s">
        <v>2204</v>
      </c>
    </row>
    <row r="199" spans="1:65" s="2" customFormat="1" ht="14.4" customHeight="1">
      <c r="A199" s="36"/>
      <c r="B199" s="37"/>
      <c r="C199" s="193" t="s">
        <v>518</v>
      </c>
      <c r="D199" s="193" t="s">
        <v>166</v>
      </c>
      <c r="E199" s="194" t="s">
        <v>2205</v>
      </c>
      <c r="F199" s="195" t="s">
        <v>2206</v>
      </c>
      <c r="G199" s="196" t="s">
        <v>335</v>
      </c>
      <c r="H199" s="197">
        <v>112</v>
      </c>
      <c r="I199" s="198"/>
      <c r="J199" s="199">
        <f t="shared" si="30"/>
        <v>0</v>
      </c>
      <c r="K199" s="195" t="s">
        <v>1</v>
      </c>
      <c r="L199" s="41"/>
      <c r="M199" s="200" t="s">
        <v>1</v>
      </c>
      <c r="N199" s="201" t="s">
        <v>45</v>
      </c>
      <c r="O199" s="73"/>
      <c r="P199" s="202">
        <f t="shared" si="31"/>
        <v>0</v>
      </c>
      <c r="Q199" s="202">
        <v>0</v>
      </c>
      <c r="R199" s="202">
        <f t="shared" si="32"/>
        <v>0</v>
      </c>
      <c r="S199" s="202">
        <v>0</v>
      </c>
      <c r="T199" s="203">
        <f t="shared" si="33"/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04" t="s">
        <v>270</v>
      </c>
      <c r="AT199" s="204" t="s">
        <v>166</v>
      </c>
      <c r="AU199" s="204" t="s">
        <v>179</v>
      </c>
      <c r="AY199" s="19" t="s">
        <v>164</v>
      </c>
      <c r="BE199" s="205">
        <f t="shared" si="34"/>
        <v>0</v>
      </c>
      <c r="BF199" s="205">
        <f t="shared" si="35"/>
        <v>0</v>
      </c>
      <c r="BG199" s="205">
        <f t="shared" si="36"/>
        <v>0</v>
      </c>
      <c r="BH199" s="205">
        <f t="shared" si="37"/>
        <v>0</v>
      </c>
      <c r="BI199" s="205">
        <f t="shared" si="38"/>
        <v>0</v>
      </c>
      <c r="BJ199" s="19" t="s">
        <v>88</v>
      </c>
      <c r="BK199" s="205">
        <f t="shared" si="39"/>
        <v>0</v>
      </c>
      <c r="BL199" s="19" t="s">
        <v>270</v>
      </c>
      <c r="BM199" s="204" t="s">
        <v>2207</v>
      </c>
    </row>
    <row r="200" spans="1:65" s="2" customFormat="1" ht="19.8" customHeight="1">
      <c r="A200" s="36"/>
      <c r="B200" s="37"/>
      <c r="C200" s="193" t="s">
        <v>523</v>
      </c>
      <c r="D200" s="193" t="s">
        <v>166</v>
      </c>
      <c r="E200" s="194" t="s">
        <v>2208</v>
      </c>
      <c r="F200" s="195" t="s">
        <v>2209</v>
      </c>
      <c r="G200" s="196" t="s">
        <v>335</v>
      </c>
      <c r="H200" s="197">
        <v>48</v>
      </c>
      <c r="I200" s="198"/>
      <c r="J200" s="199">
        <f t="shared" si="30"/>
        <v>0</v>
      </c>
      <c r="K200" s="195" t="s">
        <v>1</v>
      </c>
      <c r="L200" s="41"/>
      <c r="M200" s="200" t="s">
        <v>1</v>
      </c>
      <c r="N200" s="201" t="s">
        <v>45</v>
      </c>
      <c r="O200" s="73"/>
      <c r="P200" s="202">
        <f t="shared" si="31"/>
        <v>0</v>
      </c>
      <c r="Q200" s="202">
        <v>0</v>
      </c>
      <c r="R200" s="202">
        <f t="shared" si="32"/>
        <v>0</v>
      </c>
      <c r="S200" s="202">
        <v>0</v>
      </c>
      <c r="T200" s="203">
        <f t="shared" si="33"/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04" t="s">
        <v>270</v>
      </c>
      <c r="AT200" s="204" t="s">
        <v>166</v>
      </c>
      <c r="AU200" s="204" t="s">
        <v>179</v>
      </c>
      <c r="AY200" s="19" t="s">
        <v>164</v>
      </c>
      <c r="BE200" s="205">
        <f t="shared" si="34"/>
        <v>0</v>
      </c>
      <c r="BF200" s="205">
        <f t="shared" si="35"/>
        <v>0</v>
      </c>
      <c r="BG200" s="205">
        <f t="shared" si="36"/>
        <v>0</v>
      </c>
      <c r="BH200" s="205">
        <f t="shared" si="37"/>
        <v>0</v>
      </c>
      <c r="BI200" s="205">
        <f t="shared" si="38"/>
        <v>0</v>
      </c>
      <c r="BJ200" s="19" t="s">
        <v>88</v>
      </c>
      <c r="BK200" s="205">
        <f t="shared" si="39"/>
        <v>0</v>
      </c>
      <c r="BL200" s="19" t="s">
        <v>270</v>
      </c>
      <c r="BM200" s="204" t="s">
        <v>2210</v>
      </c>
    </row>
    <row r="201" spans="1:65" s="2" customFormat="1" ht="30" customHeight="1">
      <c r="A201" s="36"/>
      <c r="B201" s="37"/>
      <c r="C201" s="193" t="s">
        <v>529</v>
      </c>
      <c r="D201" s="193" t="s">
        <v>166</v>
      </c>
      <c r="E201" s="194" t="s">
        <v>2211</v>
      </c>
      <c r="F201" s="195" t="s">
        <v>2212</v>
      </c>
      <c r="G201" s="196" t="s">
        <v>335</v>
      </c>
      <c r="H201" s="197">
        <v>3</v>
      </c>
      <c r="I201" s="198"/>
      <c r="J201" s="199">
        <f t="shared" si="30"/>
        <v>0</v>
      </c>
      <c r="K201" s="195" t="s">
        <v>1</v>
      </c>
      <c r="L201" s="41"/>
      <c r="M201" s="200" t="s">
        <v>1</v>
      </c>
      <c r="N201" s="201" t="s">
        <v>45</v>
      </c>
      <c r="O201" s="73"/>
      <c r="P201" s="202">
        <f t="shared" si="31"/>
        <v>0</v>
      </c>
      <c r="Q201" s="202">
        <v>0</v>
      </c>
      <c r="R201" s="202">
        <f t="shared" si="32"/>
        <v>0</v>
      </c>
      <c r="S201" s="202">
        <v>0</v>
      </c>
      <c r="T201" s="203">
        <f t="shared" si="33"/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04" t="s">
        <v>270</v>
      </c>
      <c r="AT201" s="204" t="s">
        <v>166</v>
      </c>
      <c r="AU201" s="204" t="s">
        <v>179</v>
      </c>
      <c r="AY201" s="19" t="s">
        <v>164</v>
      </c>
      <c r="BE201" s="205">
        <f t="shared" si="34"/>
        <v>0</v>
      </c>
      <c r="BF201" s="205">
        <f t="shared" si="35"/>
        <v>0</v>
      </c>
      <c r="BG201" s="205">
        <f t="shared" si="36"/>
        <v>0</v>
      </c>
      <c r="BH201" s="205">
        <f t="shared" si="37"/>
        <v>0</v>
      </c>
      <c r="BI201" s="205">
        <f t="shared" si="38"/>
        <v>0</v>
      </c>
      <c r="BJ201" s="19" t="s">
        <v>88</v>
      </c>
      <c r="BK201" s="205">
        <f t="shared" si="39"/>
        <v>0</v>
      </c>
      <c r="BL201" s="19" t="s">
        <v>270</v>
      </c>
      <c r="BM201" s="204" t="s">
        <v>2213</v>
      </c>
    </row>
    <row r="202" spans="1:65" s="2" customFormat="1" ht="34.799999999999997" customHeight="1">
      <c r="A202" s="36"/>
      <c r="B202" s="37"/>
      <c r="C202" s="193" t="s">
        <v>537</v>
      </c>
      <c r="D202" s="193" t="s">
        <v>166</v>
      </c>
      <c r="E202" s="194" t="s">
        <v>2214</v>
      </c>
      <c r="F202" s="195" t="s">
        <v>2215</v>
      </c>
      <c r="G202" s="196" t="s">
        <v>335</v>
      </c>
      <c r="H202" s="197">
        <v>16</v>
      </c>
      <c r="I202" s="198"/>
      <c r="J202" s="199">
        <f t="shared" si="30"/>
        <v>0</v>
      </c>
      <c r="K202" s="195" t="s">
        <v>1</v>
      </c>
      <c r="L202" s="41"/>
      <c r="M202" s="200" t="s">
        <v>1</v>
      </c>
      <c r="N202" s="201" t="s">
        <v>45</v>
      </c>
      <c r="O202" s="73"/>
      <c r="P202" s="202">
        <f t="shared" si="31"/>
        <v>0</v>
      </c>
      <c r="Q202" s="202">
        <v>0</v>
      </c>
      <c r="R202" s="202">
        <f t="shared" si="32"/>
        <v>0</v>
      </c>
      <c r="S202" s="202">
        <v>0</v>
      </c>
      <c r="T202" s="203">
        <f t="shared" si="33"/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04" t="s">
        <v>270</v>
      </c>
      <c r="AT202" s="204" t="s">
        <v>166</v>
      </c>
      <c r="AU202" s="204" t="s">
        <v>179</v>
      </c>
      <c r="AY202" s="19" t="s">
        <v>164</v>
      </c>
      <c r="BE202" s="205">
        <f t="shared" si="34"/>
        <v>0</v>
      </c>
      <c r="BF202" s="205">
        <f t="shared" si="35"/>
        <v>0</v>
      </c>
      <c r="BG202" s="205">
        <f t="shared" si="36"/>
        <v>0</v>
      </c>
      <c r="BH202" s="205">
        <f t="shared" si="37"/>
        <v>0</v>
      </c>
      <c r="BI202" s="205">
        <f t="shared" si="38"/>
        <v>0</v>
      </c>
      <c r="BJ202" s="19" t="s">
        <v>88</v>
      </c>
      <c r="BK202" s="205">
        <f t="shared" si="39"/>
        <v>0</v>
      </c>
      <c r="BL202" s="19" t="s">
        <v>270</v>
      </c>
      <c r="BM202" s="204" t="s">
        <v>2216</v>
      </c>
    </row>
    <row r="203" spans="1:65" s="2" customFormat="1" ht="34.799999999999997" customHeight="1">
      <c r="A203" s="36"/>
      <c r="B203" s="37"/>
      <c r="C203" s="193" t="s">
        <v>542</v>
      </c>
      <c r="D203" s="193" t="s">
        <v>166</v>
      </c>
      <c r="E203" s="194" t="s">
        <v>2217</v>
      </c>
      <c r="F203" s="195" t="s">
        <v>2218</v>
      </c>
      <c r="G203" s="196" t="s">
        <v>335</v>
      </c>
      <c r="H203" s="197">
        <v>56</v>
      </c>
      <c r="I203" s="198"/>
      <c r="J203" s="199">
        <f t="shared" si="30"/>
        <v>0</v>
      </c>
      <c r="K203" s="195" t="s">
        <v>1</v>
      </c>
      <c r="L203" s="41"/>
      <c r="M203" s="200" t="s">
        <v>1</v>
      </c>
      <c r="N203" s="201" t="s">
        <v>45</v>
      </c>
      <c r="O203" s="73"/>
      <c r="P203" s="202">
        <f t="shared" si="31"/>
        <v>0</v>
      </c>
      <c r="Q203" s="202">
        <v>0</v>
      </c>
      <c r="R203" s="202">
        <f t="shared" si="32"/>
        <v>0</v>
      </c>
      <c r="S203" s="202">
        <v>0</v>
      </c>
      <c r="T203" s="203">
        <f t="shared" si="33"/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04" t="s">
        <v>270</v>
      </c>
      <c r="AT203" s="204" t="s">
        <v>166</v>
      </c>
      <c r="AU203" s="204" t="s">
        <v>179</v>
      </c>
      <c r="AY203" s="19" t="s">
        <v>164</v>
      </c>
      <c r="BE203" s="205">
        <f t="shared" si="34"/>
        <v>0</v>
      </c>
      <c r="BF203" s="205">
        <f t="shared" si="35"/>
        <v>0</v>
      </c>
      <c r="BG203" s="205">
        <f t="shared" si="36"/>
        <v>0</v>
      </c>
      <c r="BH203" s="205">
        <f t="shared" si="37"/>
        <v>0</v>
      </c>
      <c r="BI203" s="205">
        <f t="shared" si="38"/>
        <v>0</v>
      </c>
      <c r="BJ203" s="19" t="s">
        <v>88</v>
      </c>
      <c r="BK203" s="205">
        <f t="shared" si="39"/>
        <v>0</v>
      </c>
      <c r="BL203" s="19" t="s">
        <v>270</v>
      </c>
      <c r="BM203" s="204" t="s">
        <v>2219</v>
      </c>
    </row>
    <row r="204" spans="1:65" s="12" customFormat="1" ht="20.85" customHeight="1">
      <c r="B204" s="177"/>
      <c r="C204" s="178"/>
      <c r="D204" s="179" t="s">
        <v>79</v>
      </c>
      <c r="E204" s="191" t="s">
        <v>2220</v>
      </c>
      <c r="F204" s="191" t="s">
        <v>2221</v>
      </c>
      <c r="G204" s="178"/>
      <c r="H204" s="178"/>
      <c r="I204" s="181"/>
      <c r="J204" s="192">
        <f>BK204</f>
        <v>0</v>
      </c>
      <c r="K204" s="178"/>
      <c r="L204" s="183"/>
      <c r="M204" s="184"/>
      <c r="N204" s="185"/>
      <c r="O204" s="185"/>
      <c r="P204" s="186">
        <f>SUM(P205:P217)</f>
        <v>0</v>
      </c>
      <c r="Q204" s="185"/>
      <c r="R204" s="186">
        <f>SUM(R205:R217)</f>
        <v>0</v>
      </c>
      <c r="S204" s="185"/>
      <c r="T204" s="187">
        <f>SUM(T205:T217)</f>
        <v>0</v>
      </c>
      <c r="AR204" s="188" t="s">
        <v>90</v>
      </c>
      <c r="AT204" s="189" t="s">
        <v>79</v>
      </c>
      <c r="AU204" s="189" t="s">
        <v>90</v>
      </c>
      <c r="AY204" s="188" t="s">
        <v>164</v>
      </c>
      <c r="BK204" s="190">
        <f>SUM(BK205:BK217)</f>
        <v>0</v>
      </c>
    </row>
    <row r="205" spans="1:65" s="2" customFormat="1" ht="30" customHeight="1">
      <c r="A205" s="36"/>
      <c r="B205" s="37"/>
      <c r="C205" s="193" t="s">
        <v>548</v>
      </c>
      <c r="D205" s="193" t="s">
        <v>166</v>
      </c>
      <c r="E205" s="194" t="s">
        <v>2222</v>
      </c>
      <c r="F205" s="195" t="s">
        <v>2223</v>
      </c>
      <c r="G205" s="196" t="s">
        <v>335</v>
      </c>
      <c r="H205" s="197">
        <v>4</v>
      </c>
      <c r="I205" s="198"/>
      <c r="J205" s="199">
        <f>ROUND(I205*H205,2)</f>
        <v>0</v>
      </c>
      <c r="K205" s="195" t="s">
        <v>1</v>
      </c>
      <c r="L205" s="41"/>
      <c r="M205" s="200" t="s">
        <v>1</v>
      </c>
      <c r="N205" s="201" t="s">
        <v>45</v>
      </c>
      <c r="O205" s="73"/>
      <c r="P205" s="202">
        <f>O205*H205</f>
        <v>0</v>
      </c>
      <c r="Q205" s="202">
        <v>0</v>
      </c>
      <c r="R205" s="202">
        <f>Q205*H205</f>
        <v>0</v>
      </c>
      <c r="S205" s="202">
        <v>0</v>
      </c>
      <c r="T205" s="203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04" t="s">
        <v>270</v>
      </c>
      <c r="AT205" s="204" t="s">
        <v>166</v>
      </c>
      <c r="AU205" s="204" t="s">
        <v>179</v>
      </c>
      <c r="AY205" s="19" t="s">
        <v>164</v>
      </c>
      <c r="BE205" s="205">
        <f>IF(N205="základní",J205,0)</f>
        <v>0</v>
      </c>
      <c r="BF205" s="205">
        <f>IF(N205="snížená",J205,0)</f>
        <v>0</v>
      </c>
      <c r="BG205" s="205">
        <f>IF(N205="zákl. přenesená",J205,0)</f>
        <v>0</v>
      </c>
      <c r="BH205" s="205">
        <f>IF(N205="sníž. přenesená",J205,0)</f>
        <v>0</v>
      </c>
      <c r="BI205" s="205">
        <f>IF(N205="nulová",J205,0)</f>
        <v>0</v>
      </c>
      <c r="BJ205" s="19" t="s">
        <v>88</v>
      </c>
      <c r="BK205" s="205">
        <f>ROUND(I205*H205,2)</f>
        <v>0</v>
      </c>
      <c r="BL205" s="19" t="s">
        <v>270</v>
      </c>
      <c r="BM205" s="204" t="s">
        <v>2224</v>
      </c>
    </row>
    <row r="206" spans="1:65" s="2" customFormat="1" ht="28.8">
      <c r="A206" s="36"/>
      <c r="B206" s="37"/>
      <c r="C206" s="38"/>
      <c r="D206" s="208" t="s">
        <v>195</v>
      </c>
      <c r="E206" s="38"/>
      <c r="F206" s="228" t="s">
        <v>2225</v>
      </c>
      <c r="G206" s="38"/>
      <c r="H206" s="38"/>
      <c r="I206" s="229"/>
      <c r="J206" s="38"/>
      <c r="K206" s="38"/>
      <c r="L206" s="41"/>
      <c r="M206" s="230"/>
      <c r="N206" s="231"/>
      <c r="O206" s="73"/>
      <c r="P206" s="73"/>
      <c r="Q206" s="73"/>
      <c r="R206" s="73"/>
      <c r="S206" s="73"/>
      <c r="T206" s="74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9" t="s">
        <v>195</v>
      </c>
      <c r="AU206" s="19" t="s">
        <v>179</v>
      </c>
    </row>
    <row r="207" spans="1:65" s="2" customFormat="1" ht="30" customHeight="1">
      <c r="A207" s="36"/>
      <c r="B207" s="37"/>
      <c r="C207" s="193" t="s">
        <v>552</v>
      </c>
      <c r="D207" s="193" t="s">
        <v>166</v>
      </c>
      <c r="E207" s="194" t="s">
        <v>2226</v>
      </c>
      <c r="F207" s="195" t="s">
        <v>2227</v>
      </c>
      <c r="G207" s="196" t="s">
        <v>335</v>
      </c>
      <c r="H207" s="197">
        <v>8</v>
      </c>
      <c r="I207" s="198"/>
      <c r="J207" s="199">
        <f>ROUND(I207*H207,2)</f>
        <v>0</v>
      </c>
      <c r="K207" s="195" t="s">
        <v>1</v>
      </c>
      <c r="L207" s="41"/>
      <c r="M207" s="200" t="s">
        <v>1</v>
      </c>
      <c r="N207" s="201" t="s">
        <v>45</v>
      </c>
      <c r="O207" s="73"/>
      <c r="P207" s="202">
        <f>O207*H207</f>
        <v>0</v>
      </c>
      <c r="Q207" s="202">
        <v>0</v>
      </c>
      <c r="R207" s="202">
        <f>Q207*H207</f>
        <v>0</v>
      </c>
      <c r="S207" s="202">
        <v>0</v>
      </c>
      <c r="T207" s="203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04" t="s">
        <v>270</v>
      </c>
      <c r="AT207" s="204" t="s">
        <v>166</v>
      </c>
      <c r="AU207" s="204" t="s">
        <v>179</v>
      </c>
      <c r="AY207" s="19" t="s">
        <v>164</v>
      </c>
      <c r="BE207" s="205">
        <f>IF(N207="základní",J207,0)</f>
        <v>0</v>
      </c>
      <c r="BF207" s="205">
        <f>IF(N207="snížená",J207,0)</f>
        <v>0</v>
      </c>
      <c r="BG207" s="205">
        <f>IF(N207="zákl. přenesená",J207,0)</f>
        <v>0</v>
      </c>
      <c r="BH207" s="205">
        <f>IF(N207="sníž. přenesená",J207,0)</f>
        <v>0</v>
      </c>
      <c r="BI207" s="205">
        <f>IF(N207="nulová",J207,0)</f>
        <v>0</v>
      </c>
      <c r="BJ207" s="19" t="s">
        <v>88</v>
      </c>
      <c r="BK207" s="205">
        <f>ROUND(I207*H207,2)</f>
        <v>0</v>
      </c>
      <c r="BL207" s="19" t="s">
        <v>270</v>
      </c>
      <c r="BM207" s="204" t="s">
        <v>2228</v>
      </c>
    </row>
    <row r="208" spans="1:65" s="2" customFormat="1" ht="22.2" customHeight="1">
      <c r="A208" s="36"/>
      <c r="B208" s="37"/>
      <c r="C208" s="193" t="s">
        <v>557</v>
      </c>
      <c r="D208" s="193" t="s">
        <v>166</v>
      </c>
      <c r="E208" s="194" t="s">
        <v>2229</v>
      </c>
      <c r="F208" s="195" t="s">
        <v>2230</v>
      </c>
      <c r="G208" s="196" t="s">
        <v>335</v>
      </c>
      <c r="H208" s="197">
        <v>24</v>
      </c>
      <c r="I208" s="198"/>
      <c r="J208" s="199">
        <f>ROUND(I208*H208,2)</f>
        <v>0</v>
      </c>
      <c r="K208" s="195" t="s">
        <v>1</v>
      </c>
      <c r="L208" s="41"/>
      <c r="M208" s="200" t="s">
        <v>1</v>
      </c>
      <c r="N208" s="201" t="s">
        <v>45</v>
      </c>
      <c r="O208" s="73"/>
      <c r="P208" s="202">
        <f>O208*H208</f>
        <v>0</v>
      </c>
      <c r="Q208" s="202">
        <v>0</v>
      </c>
      <c r="R208" s="202">
        <f>Q208*H208</f>
        <v>0</v>
      </c>
      <c r="S208" s="202">
        <v>0</v>
      </c>
      <c r="T208" s="203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04" t="s">
        <v>270</v>
      </c>
      <c r="AT208" s="204" t="s">
        <v>166</v>
      </c>
      <c r="AU208" s="204" t="s">
        <v>179</v>
      </c>
      <c r="AY208" s="19" t="s">
        <v>164</v>
      </c>
      <c r="BE208" s="205">
        <f>IF(N208="základní",J208,0)</f>
        <v>0</v>
      </c>
      <c r="BF208" s="205">
        <f>IF(N208="snížená",J208,0)</f>
        <v>0</v>
      </c>
      <c r="BG208" s="205">
        <f>IF(N208="zákl. přenesená",J208,0)</f>
        <v>0</v>
      </c>
      <c r="BH208" s="205">
        <f>IF(N208="sníž. přenesená",J208,0)</f>
        <v>0</v>
      </c>
      <c r="BI208" s="205">
        <f>IF(N208="nulová",J208,0)</f>
        <v>0</v>
      </c>
      <c r="BJ208" s="19" t="s">
        <v>88</v>
      </c>
      <c r="BK208" s="205">
        <f>ROUND(I208*H208,2)</f>
        <v>0</v>
      </c>
      <c r="BL208" s="19" t="s">
        <v>270</v>
      </c>
      <c r="BM208" s="204" t="s">
        <v>2231</v>
      </c>
    </row>
    <row r="209" spans="1:65" s="2" customFormat="1" ht="22.2" customHeight="1">
      <c r="A209" s="36"/>
      <c r="B209" s="37"/>
      <c r="C209" s="193" t="s">
        <v>562</v>
      </c>
      <c r="D209" s="193" t="s">
        <v>166</v>
      </c>
      <c r="E209" s="194" t="s">
        <v>2232</v>
      </c>
      <c r="F209" s="195" t="s">
        <v>2233</v>
      </c>
      <c r="G209" s="196" t="s">
        <v>335</v>
      </c>
      <c r="H209" s="197">
        <v>18</v>
      </c>
      <c r="I209" s="198"/>
      <c r="J209" s="199">
        <f>ROUND(I209*H209,2)</f>
        <v>0</v>
      </c>
      <c r="K209" s="195" t="s">
        <v>1</v>
      </c>
      <c r="L209" s="41"/>
      <c r="M209" s="200" t="s">
        <v>1</v>
      </c>
      <c r="N209" s="201" t="s">
        <v>45</v>
      </c>
      <c r="O209" s="73"/>
      <c r="P209" s="202">
        <f>O209*H209</f>
        <v>0</v>
      </c>
      <c r="Q209" s="202">
        <v>0</v>
      </c>
      <c r="R209" s="202">
        <f>Q209*H209</f>
        <v>0</v>
      </c>
      <c r="S209" s="202">
        <v>0</v>
      </c>
      <c r="T209" s="203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04" t="s">
        <v>270</v>
      </c>
      <c r="AT209" s="204" t="s">
        <v>166</v>
      </c>
      <c r="AU209" s="204" t="s">
        <v>179</v>
      </c>
      <c r="AY209" s="19" t="s">
        <v>164</v>
      </c>
      <c r="BE209" s="205">
        <f>IF(N209="základní",J209,0)</f>
        <v>0</v>
      </c>
      <c r="BF209" s="205">
        <f>IF(N209="snížená",J209,0)</f>
        <v>0</v>
      </c>
      <c r="BG209" s="205">
        <f>IF(N209="zákl. přenesená",J209,0)</f>
        <v>0</v>
      </c>
      <c r="BH209" s="205">
        <f>IF(N209="sníž. přenesená",J209,0)</f>
        <v>0</v>
      </c>
      <c r="BI209" s="205">
        <f>IF(N209="nulová",J209,0)</f>
        <v>0</v>
      </c>
      <c r="BJ209" s="19" t="s">
        <v>88</v>
      </c>
      <c r="BK209" s="205">
        <f>ROUND(I209*H209,2)</f>
        <v>0</v>
      </c>
      <c r="BL209" s="19" t="s">
        <v>270</v>
      </c>
      <c r="BM209" s="204" t="s">
        <v>2234</v>
      </c>
    </row>
    <row r="210" spans="1:65" s="2" customFormat="1" ht="22.2" customHeight="1">
      <c r="A210" s="36"/>
      <c r="B210" s="37"/>
      <c r="C210" s="193" t="s">
        <v>567</v>
      </c>
      <c r="D210" s="193" t="s">
        <v>166</v>
      </c>
      <c r="E210" s="194" t="s">
        <v>2235</v>
      </c>
      <c r="F210" s="195" t="s">
        <v>2236</v>
      </c>
      <c r="G210" s="196" t="s">
        <v>335</v>
      </c>
      <c r="H210" s="197">
        <v>112</v>
      </c>
      <c r="I210" s="198"/>
      <c r="J210" s="199">
        <f>ROUND(I210*H210,2)</f>
        <v>0</v>
      </c>
      <c r="K210" s="195" t="s">
        <v>1</v>
      </c>
      <c r="L210" s="41"/>
      <c r="M210" s="200" t="s">
        <v>1</v>
      </c>
      <c r="N210" s="201" t="s">
        <v>45</v>
      </c>
      <c r="O210" s="73"/>
      <c r="P210" s="202">
        <f>O210*H210</f>
        <v>0</v>
      </c>
      <c r="Q210" s="202">
        <v>0</v>
      </c>
      <c r="R210" s="202">
        <f>Q210*H210</f>
        <v>0</v>
      </c>
      <c r="S210" s="202">
        <v>0</v>
      </c>
      <c r="T210" s="203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04" t="s">
        <v>270</v>
      </c>
      <c r="AT210" s="204" t="s">
        <v>166</v>
      </c>
      <c r="AU210" s="204" t="s">
        <v>179</v>
      </c>
      <c r="AY210" s="19" t="s">
        <v>164</v>
      </c>
      <c r="BE210" s="205">
        <f>IF(N210="základní",J210,0)</f>
        <v>0</v>
      </c>
      <c r="BF210" s="205">
        <f>IF(N210="snížená",J210,0)</f>
        <v>0</v>
      </c>
      <c r="BG210" s="205">
        <f>IF(N210="zákl. přenesená",J210,0)</f>
        <v>0</v>
      </c>
      <c r="BH210" s="205">
        <f>IF(N210="sníž. přenesená",J210,0)</f>
        <v>0</v>
      </c>
      <c r="BI210" s="205">
        <f>IF(N210="nulová",J210,0)</f>
        <v>0</v>
      </c>
      <c r="BJ210" s="19" t="s">
        <v>88</v>
      </c>
      <c r="BK210" s="205">
        <f>ROUND(I210*H210,2)</f>
        <v>0</v>
      </c>
      <c r="BL210" s="19" t="s">
        <v>270</v>
      </c>
      <c r="BM210" s="204" t="s">
        <v>2237</v>
      </c>
    </row>
    <row r="211" spans="1:65" s="2" customFormat="1" ht="22.2" customHeight="1">
      <c r="A211" s="36"/>
      <c r="B211" s="37"/>
      <c r="C211" s="193" t="s">
        <v>571</v>
      </c>
      <c r="D211" s="193" t="s">
        <v>166</v>
      </c>
      <c r="E211" s="194" t="s">
        <v>2238</v>
      </c>
      <c r="F211" s="195" t="s">
        <v>2239</v>
      </c>
      <c r="G211" s="196" t="s">
        <v>335</v>
      </c>
      <c r="H211" s="197">
        <v>42</v>
      </c>
      <c r="I211" s="198"/>
      <c r="J211" s="199">
        <f>ROUND(I211*H211,2)</f>
        <v>0</v>
      </c>
      <c r="K211" s="195" t="s">
        <v>1</v>
      </c>
      <c r="L211" s="41"/>
      <c r="M211" s="200" t="s">
        <v>1</v>
      </c>
      <c r="N211" s="201" t="s">
        <v>45</v>
      </c>
      <c r="O211" s="73"/>
      <c r="P211" s="202">
        <f>O211*H211</f>
        <v>0</v>
      </c>
      <c r="Q211" s="202">
        <v>0</v>
      </c>
      <c r="R211" s="202">
        <f>Q211*H211</f>
        <v>0</v>
      </c>
      <c r="S211" s="202">
        <v>0</v>
      </c>
      <c r="T211" s="203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04" t="s">
        <v>270</v>
      </c>
      <c r="AT211" s="204" t="s">
        <v>166</v>
      </c>
      <c r="AU211" s="204" t="s">
        <v>179</v>
      </c>
      <c r="AY211" s="19" t="s">
        <v>164</v>
      </c>
      <c r="BE211" s="205">
        <f>IF(N211="základní",J211,0)</f>
        <v>0</v>
      </c>
      <c r="BF211" s="205">
        <f>IF(N211="snížená",J211,0)</f>
        <v>0</v>
      </c>
      <c r="BG211" s="205">
        <f>IF(N211="zákl. přenesená",J211,0)</f>
        <v>0</v>
      </c>
      <c r="BH211" s="205">
        <f>IF(N211="sníž. přenesená",J211,0)</f>
        <v>0</v>
      </c>
      <c r="BI211" s="205">
        <f>IF(N211="nulová",J211,0)</f>
        <v>0</v>
      </c>
      <c r="BJ211" s="19" t="s">
        <v>88</v>
      </c>
      <c r="BK211" s="205">
        <f>ROUND(I211*H211,2)</f>
        <v>0</v>
      </c>
      <c r="BL211" s="19" t="s">
        <v>270</v>
      </c>
      <c r="BM211" s="204" t="s">
        <v>2240</v>
      </c>
    </row>
    <row r="212" spans="1:65" s="2" customFormat="1" ht="28.8">
      <c r="A212" s="36"/>
      <c r="B212" s="37"/>
      <c r="C212" s="38"/>
      <c r="D212" s="208" t="s">
        <v>195</v>
      </c>
      <c r="E212" s="38"/>
      <c r="F212" s="228" t="s">
        <v>2241</v>
      </c>
      <c r="G212" s="38"/>
      <c r="H212" s="38"/>
      <c r="I212" s="229"/>
      <c r="J212" s="38"/>
      <c r="K212" s="38"/>
      <c r="L212" s="41"/>
      <c r="M212" s="230"/>
      <c r="N212" s="231"/>
      <c r="O212" s="73"/>
      <c r="P212" s="73"/>
      <c r="Q212" s="73"/>
      <c r="R212" s="73"/>
      <c r="S212" s="73"/>
      <c r="T212" s="74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9" t="s">
        <v>195</v>
      </c>
      <c r="AU212" s="19" t="s">
        <v>179</v>
      </c>
    </row>
    <row r="213" spans="1:65" s="2" customFormat="1" ht="30" customHeight="1">
      <c r="A213" s="36"/>
      <c r="B213" s="37"/>
      <c r="C213" s="193" t="s">
        <v>576</v>
      </c>
      <c r="D213" s="193" t="s">
        <v>166</v>
      </c>
      <c r="E213" s="194" t="s">
        <v>2242</v>
      </c>
      <c r="F213" s="195" t="s">
        <v>2243</v>
      </c>
      <c r="G213" s="196" t="s">
        <v>335</v>
      </c>
      <c r="H213" s="197">
        <v>48</v>
      </c>
      <c r="I213" s="198"/>
      <c r="J213" s="199">
        <f>ROUND(I213*H213,2)</f>
        <v>0</v>
      </c>
      <c r="K213" s="195" t="s">
        <v>1</v>
      </c>
      <c r="L213" s="41"/>
      <c r="M213" s="200" t="s">
        <v>1</v>
      </c>
      <c r="N213" s="201" t="s">
        <v>45</v>
      </c>
      <c r="O213" s="73"/>
      <c r="P213" s="202">
        <f>O213*H213</f>
        <v>0</v>
      </c>
      <c r="Q213" s="202">
        <v>0</v>
      </c>
      <c r="R213" s="202">
        <f>Q213*H213</f>
        <v>0</v>
      </c>
      <c r="S213" s="202">
        <v>0</v>
      </c>
      <c r="T213" s="203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04" t="s">
        <v>270</v>
      </c>
      <c r="AT213" s="204" t="s">
        <v>166</v>
      </c>
      <c r="AU213" s="204" t="s">
        <v>179</v>
      </c>
      <c r="AY213" s="19" t="s">
        <v>164</v>
      </c>
      <c r="BE213" s="205">
        <f>IF(N213="základní",J213,0)</f>
        <v>0</v>
      </c>
      <c r="BF213" s="205">
        <f>IF(N213="snížená",J213,0)</f>
        <v>0</v>
      </c>
      <c r="BG213" s="205">
        <f>IF(N213="zákl. přenesená",J213,0)</f>
        <v>0</v>
      </c>
      <c r="BH213" s="205">
        <f>IF(N213="sníž. přenesená",J213,0)</f>
        <v>0</v>
      </c>
      <c r="BI213" s="205">
        <f>IF(N213="nulová",J213,0)</f>
        <v>0</v>
      </c>
      <c r="BJ213" s="19" t="s">
        <v>88</v>
      </c>
      <c r="BK213" s="205">
        <f>ROUND(I213*H213,2)</f>
        <v>0</v>
      </c>
      <c r="BL213" s="19" t="s">
        <v>270</v>
      </c>
      <c r="BM213" s="204" t="s">
        <v>2244</v>
      </c>
    </row>
    <row r="214" spans="1:65" s="2" customFormat="1" ht="19.8" customHeight="1">
      <c r="A214" s="36"/>
      <c r="B214" s="37"/>
      <c r="C214" s="193" t="s">
        <v>581</v>
      </c>
      <c r="D214" s="193" t="s">
        <v>166</v>
      </c>
      <c r="E214" s="194" t="s">
        <v>2245</v>
      </c>
      <c r="F214" s="195" t="s">
        <v>2246</v>
      </c>
      <c r="G214" s="196" t="s">
        <v>325</v>
      </c>
      <c r="H214" s="197">
        <v>6</v>
      </c>
      <c r="I214" s="198"/>
      <c r="J214" s="199">
        <f>ROUND(I214*H214,2)</f>
        <v>0</v>
      </c>
      <c r="K214" s="195" t="s">
        <v>1</v>
      </c>
      <c r="L214" s="41"/>
      <c r="M214" s="200" t="s">
        <v>1</v>
      </c>
      <c r="N214" s="201" t="s">
        <v>45</v>
      </c>
      <c r="O214" s="73"/>
      <c r="P214" s="202">
        <f>O214*H214</f>
        <v>0</v>
      </c>
      <c r="Q214" s="202">
        <v>0</v>
      </c>
      <c r="R214" s="202">
        <f>Q214*H214</f>
        <v>0</v>
      </c>
      <c r="S214" s="202">
        <v>0</v>
      </c>
      <c r="T214" s="203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04" t="s">
        <v>270</v>
      </c>
      <c r="AT214" s="204" t="s">
        <v>166</v>
      </c>
      <c r="AU214" s="204" t="s">
        <v>179</v>
      </c>
      <c r="AY214" s="19" t="s">
        <v>164</v>
      </c>
      <c r="BE214" s="205">
        <f>IF(N214="základní",J214,0)</f>
        <v>0</v>
      </c>
      <c r="BF214" s="205">
        <f>IF(N214="snížená",J214,0)</f>
        <v>0</v>
      </c>
      <c r="BG214" s="205">
        <f>IF(N214="zákl. přenesená",J214,0)</f>
        <v>0</v>
      </c>
      <c r="BH214" s="205">
        <f>IF(N214="sníž. přenesená",J214,0)</f>
        <v>0</v>
      </c>
      <c r="BI214" s="205">
        <f>IF(N214="nulová",J214,0)</f>
        <v>0</v>
      </c>
      <c r="BJ214" s="19" t="s">
        <v>88</v>
      </c>
      <c r="BK214" s="205">
        <f>ROUND(I214*H214,2)</f>
        <v>0</v>
      </c>
      <c r="BL214" s="19" t="s">
        <v>270</v>
      </c>
      <c r="BM214" s="204" t="s">
        <v>2247</v>
      </c>
    </row>
    <row r="215" spans="1:65" s="2" customFormat="1" ht="19.8" customHeight="1">
      <c r="A215" s="36"/>
      <c r="B215" s="37"/>
      <c r="C215" s="193" t="s">
        <v>585</v>
      </c>
      <c r="D215" s="193" t="s">
        <v>166</v>
      </c>
      <c r="E215" s="194" t="s">
        <v>2248</v>
      </c>
      <c r="F215" s="195" t="s">
        <v>2249</v>
      </c>
      <c r="G215" s="196" t="s">
        <v>325</v>
      </c>
      <c r="H215" s="197">
        <v>4</v>
      </c>
      <c r="I215" s="198"/>
      <c r="J215" s="199">
        <f>ROUND(I215*H215,2)</f>
        <v>0</v>
      </c>
      <c r="K215" s="195" t="s">
        <v>1</v>
      </c>
      <c r="L215" s="41"/>
      <c r="M215" s="200" t="s">
        <v>1</v>
      </c>
      <c r="N215" s="201" t="s">
        <v>45</v>
      </c>
      <c r="O215" s="73"/>
      <c r="P215" s="202">
        <f>O215*H215</f>
        <v>0</v>
      </c>
      <c r="Q215" s="202">
        <v>0</v>
      </c>
      <c r="R215" s="202">
        <f>Q215*H215</f>
        <v>0</v>
      </c>
      <c r="S215" s="202">
        <v>0</v>
      </c>
      <c r="T215" s="203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04" t="s">
        <v>270</v>
      </c>
      <c r="AT215" s="204" t="s">
        <v>166</v>
      </c>
      <c r="AU215" s="204" t="s">
        <v>179</v>
      </c>
      <c r="AY215" s="19" t="s">
        <v>164</v>
      </c>
      <c r="BE215" s="205">
        <f>IF(N215="základní",J215,0)</f>
        <v>0</v>
      </c>
      <c r="BF215" s="205">
        <f>IF(N215="snížená",J215,0)</f>
        <v>0</v>
      </c>
      <c r="BG215" s="205">
        <f>IF(N215="zákl. přenesená",J215,0)</f>
        <v>0</v>
      </c>
      <c r="BH215" s="205">
        <f>IF(N215="sníž. přenesená",J215,0)</f>
        <v>0</v>
      </c>
      <c r="BI215" s="205">
        <f>IF(N215="nulová",J215,0)</f>
        <v>0</v>
      </c>
      <c r="BJ215" s="19" t="s">
        <v>88</v>
      </c>
      <c r="BK215" s="205">
        <f>ROUND(I215*H215,2)</f>
        <v>0</v>
      </c>
      <c r="BL215" s="19" t="s">
        <v>270</v>
      </c>
      <c r="BM215" s="204" t="s">
        <v>2250</v>
      </c>
    </row>
    <row r="216" spans="1:65" s="2" customFormat="1" ht="19.8" customHeight="1">
      <c r="A216" s="36"/>
      <c r="B216" s="37"/>
      <c r="C216" s="193" t="s">
        <v>884</v>
      </c>
      <c r="D216" s="193" t="s">
        <v>166</v>
      </c>
      <c r="E216" s="194" t="s">
        <v>2251</v>
      </c>
      <c r="F216" s="195" t="s">
        <v>2252</v>
      </c>
      <c r="G216" s="196" t="s">
        <v>325</v>
      </c>
      <c r="H216" s="197">
        <v>52</v>
      </c>
      <c r="I216" s="198"/>
      <c r="J216" s="199">
        <f>ROUND(I216*H216,2)</f>
        <v>0</v>
      </c>
      <c r="K216" s="195" t="s">
        <v>1</v>
      </c>
      <c r="L216" s="41"/>
      <c r="M216" s="200" t="s">
        <v>1</v>
      </c>
      <c r="N216" s="201" t="s">
        <v>45</v>
      </c>
      <c r="O216" s="73"/>
      <c r="P216" s="202">
        <f>O216*H216</f>
        <v>0</v>
      </c>
      <c r="Q216" s="202">
        <v>0</v>
      </c>
      <c r="R216" s="202">
        <f>Q216*H216</f>
        <v>0</v>
      </c>
      <c r="S216" s="202">
        <v>0</v>
      </c>
      <c r="T216" s="203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04" t="s">
        <v>270</v>
      </c>
      <c r="AT216" s="204" t="s">
        <v>166</v>
      </c>
      <c r="AU216" s="204" t="s">
        <v>179</v>
      </c>
      <c r="AY216" s="19" t="s">
        <v>164</v>
      </c>
      <c r="BE216" s="205">
        <f>IF(N216="základní",J216,0)</f>
        <v>0</v>
      </c>
      <c r="BF216" s="205">
        <f>IF(N216="snížená",J216,0)</f>
        <v>0</v>
      </c>
      <c r="BG216" s="205">
        <f>IF(N216="zákl. přenesená",J216,0)</f>
        <v>0</v>
      </c>
      <c r="BH216" s="205">
        <f>IF(N216="sníž. přenesená",J216,0)</f>
        <v>0</v>
      </c>
      <c r="BI216" s="205">
        <f>IF(N216="nulová",J216,0)</f>
        <v>0</v>
      </c>
      <c r="BJ216" s="19" t="s">
        <v>88</v>
      </c>
      <c r="BK216" s="205">
        <f>ROUND(I216*H216,2)</f>
        <v>0</v>
      </c>
      <c r="BL216" s="19" t="s">
        <v>270</v>
      </c>
      <c r="BM216" s="204" t="s">
        <v>2253</v>
      </c>
    </row>
    <row r="217" spans="1:65" s="2" customFormat="1" ht="19.8" customHeight="1">
      <c r="A217" s="36"/>
      <c r="B217" s="37"/>
      <c r="C217" s="193" t="s">
        <v>888</v>
      </c>
      <c r="D217" s="193" t="s">
        <v>166</v>
      </c>
      <c r="E217" s="194" t="s">
        <v>2254</v>
      </c>
      <c r="F217" s="195" t="s">
        <v>2255</v>
      </c>
      <c r="G217" s="196" t="s">
        <v>325</v>
      </c>
      <c r="H217" s="197">
        <v>24</v>
      </c>
      <c r="I217" s="198"/>
      <c r="J217" s="199">
        <f>ROUND(I217*H217,2)</f>
        <v>0</v>
      </c>
      <c r="K217" s="195" t="s">
        <v>1</v>
      </c>
      <c r="L217" s="41"/>
      <c r="M217" s="200" t="s">
        <v>1</v>
      </c>
      <c r="N217" s="201" t="s">
        <v>45</v>
      </c>
      <c r="O217" s="73"/>
      <c r="P217" s="202">
        <f>O217*H217</f>
        <v>0</v>
      </c>
      <c r="Q217" s="202">
        <v>0</v>
      </c>
      <c r="R217" s="202">
        <f>Q217*H217</f>
        <v>0</v>
      </c>
      <c r="S217" s="202">
        <v>0</v>
      </c>
      <c r="T217" s="203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04" t="s">
        <v>270</v>
      </c>
      <c r="AT217" s="204" t="s">
        <v>166</v>
      </c>
      <c r="AU217" s="204" t="s">
        <v>179</v>
      </c>
      <c r="AY217" s="19" t="s">
        <v>164</v>
      </c>
      <c r="BE217" s="205">
        <f>IF(N217="základní",J217,0)</f>
        <v>0</v>
      </c>
      <c r="BF217" s="205">
        <f>IF(N217="snížená",J217,0)</f>
        <v>0</v>
      </c>
      <c r="BG217" s="205">
        <f>IF(N217="zákl. přenesená",J217,0)</f>
        <v>0</v>
      </c>
      <c r="BH217" s="205">
        <f>IF(N217="sníž. přenesená",J217,0)</f>
        <v>0</v>
      </c>
      <c r="BI217" s="205">
        <f>IF(N217="nulová",J217,0)</f>
        <v>0</v>
      </c>
      <c r="BJ217" s="19" t="s">
        <v>88</v>
      </c>
      <c r="BK217" s="205">
        <f>ROUND(I217*H217,2)</f>
        <v>0</v>
      </c>
      <c r="BL217" s="19" t="s">
        <v>270</v>
      </c>
      <c r="BM217" s="204" t="s">
        <v>2256</v>
      </c>
    </row>
    <row r="218" spans="1:65" s="12" customFormat="1" ht="20.85" customHeight="1">
      <c r="B218" s="177"/>
      <c r="C218" s="178"/>
      <c r="D218" s="179" t="s">
        <v>79</v>
      </c>
      <c r="E218" s="191" t="s">
        <v>2257</v>
      </c>
      <c r="F218" s="191" t="s">
        <v>2258</v>
      </c>
      <c r="G218" s="178"/>
      <c r="H218" s="178"/>
      <c r="I218" s="181"/>
      <c r="J218" s="192">
        <f>BK218</f>
        <v>0</v>
      </c>
      <c r="K218" s="178"/>
      <c r="L218" s="183"/>
      <c r="M218" s="184"/>
      <c r="N218" s="185"/>
      <c r="O218" s="185"/>
      <c r="P218" s="186">
        <f>SUM(P219:P229)</f>
        <v>0</v>
      </c>
      <c r="Q218" s="185"/>
      <c r="R218" s="186">
        <f>SUM(R219:R229)</f>
        <v>0</v>
      </c>
      <c r="S218" s="185"/>
      <c r="T218" s="187">
        <f>SUM(T219:T229)</f>
        <v>0</v>
      </c>
      <c r="AR218" s="188" t="s">
        <v>90</v>
      </c>
      <c r="AT218" s="189" t="s">
        <v>79</v>
      </c>
      <c r="AU218" s="189" t="s">
        <v>90</v>
      </c>
      <c r="AY218" s="188" t="s">
        <v>164</v>
      </c>
      <c r="BK218" s="190">
        <f>SUM(BK219:BK229)</f>
        <v>0</v>
      </c>
    </row>
    <row r="219" spans="1:65" s="2" customFormat="1" ht="19.8" customHeight="1">
      <c r="A219" s="36"/>
      <c r="B219" s="37"/>
      <c r="C219" s="193" t="s">
        <v>896</v>
      </c>
      <c r="D219" s="193" t="s">
        <v>166</v>
      </c>
      <c r="E219" s="194" t="s">
        <v>2259</v>
      </c>
      <c r="F219" s="195" t="s">
        <v>2260</v>
      </c>
      <c r="G219" s="196" t="s">
        <v>325</v>
      </c>
      <c r="H219" s="197">
        <v>8</v>
      </c>
      <c r="I219" s="198"/>
      <c r="J219" s="199">
        <f t="shared" ref="J219:J229" si="40">ROUND(I219*H219,2)</f>
        <v>0</v>
      </c>
      <c r="K219" s="195" t="s">
        <v>1</v>
      </c>
      <c r="L219" s="41"/>
      <c r="M219" s="200" t="s">
        <v>1</v>
      </c>
      <c r="N219" s="201" t="s">
        <v>45</v>
      </c>
      <c r="O219" s="73"/>
      <c r="P219" s="202">
        <f t="shared" ref="P219:P229" si="41">O219*H219</f>
        <v>0</v>
      </c>
      <c r="Q219" s="202">
        <v>0</v>
      </c>
      <c r="R219" s="202">
        <f t="shared" ref="R219:R229" si="42">Q219*H219</f>
        <v>0</v>
      </c>
      <c r="S219" s="202">
        <v>0</v>
      </c>
      <c r="T219" s="203">
        <f t="shared" ref="T219:T229" si="43"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04" t="s">
        <v>270</v>
      </c>
      <c r="AT219" s="204" t="s">
        <v>166</v>
      </c>
      <c r="AU219" s="204" t="s">
        <v>179</v>
      </c>
      <c r="AY219" s="19" t="s">
        <v>164</v>
      </c>
      <c r="BE219" s="205">
        <f t="shared" ref="BE219:BE229" si="44">IF(N219="základní",J219,0)</f>
        <v>0</v>
      </c>
      <c r="BF219" s="205">
        <f t="shared" ref="BF219:BF229" si="45">IF(N219="snížená",J219,0)</f>
        <v>0</v>
      </c>
      <c r="BG219" s="205">
        <f t="shared" ref="BG219:BG229" si="46">IF(N219="zákl. přenesená",J219,0)</f>
        <v>0</v>
      </c>
      <c r="BH219" s="205">
        <f t="shared" ref="BH219:BH229" si="47">IF(N219="sníž. přenesená",J219,0)</f>
        <v>0</v>
      </c>
      <c r="BI219" s="205">
        <f t="shared" ref="BI219:BI229" si="48">IF(N219="nulová",J219,0)</f>
        <v>0</v>
      </c>
      <c r="BJ219" s="19" t="s">
        <v>88</v>
      </c>
      <c r="BK219" s="205">
        <f t="shared" ref="BK219:BK229" si="49">ROUND(I219*H219,2)</f>
        <v>0</v>
      </c>
      <c r="BL219" s="19" t="s">
        <v>270</v>
      </c>
      <c r="BM219" s="204" t="s">
        <v>2261</v>
      </c>
    </row>
    <row r="220" spans="1:65" s="2" customFormat="1" ht="19.8" customHeight="1">
      <c r="A220" s="36"/>
      <c r="B220" s="37"/>
      <c r="C220" s="193" t="s">
        <v>899</v>
      </c>
      <c r="D220" s="193" t="s">
        <v>166</v>
      </c>
      <c r="E220" s="194" t="s">
        <v>2262</v>
      </c>
      <c r="F220" s="195" t="s">
        <v>2263</v>
      </c>
      <c r="G220" s="196" t="s">
        <v>325</v>
      </c>
      <c r="H220" s="197">
        <v>16</v>
      </c>
      <c r="I220" s="198"/>
      <c r="J220" s="199">
        <f t="shared" si="40"/>
        <v>0</v>
      </c>
      <c r="K220" s="195" t="s">
        <v>1</v>
      </c>
      <c r="L220" s="41"/>
      <c r="M220" s="200" t="s">
        <v>1</v>
      </c>
      <c r="N220" s="201" t="s">
        <v>45</v>
      </c>
      <c r="O220" s="73"/>
      <c r="P220" s="202">
        <f t="shared" si="41"/>
        <v>0</v>
      </c>
      <c r="Q220" s="202">
        <v>0</v>
      </c>
      <c r="R220" s="202">
        <f t="shared" si="42"/>
        <v>0</v>
      </c>
      <c r="S220" s="202">
        <v>0</v>
      </c>
      <c r="T220" s="203">
        <f t="shared" si="43"/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04" t="s">
        <v>270</v>
      </c>
      <c r="AT220" s="204" t="s">
        <v>166</v>
      </c>
      <c r="AU220" s="204" t="s">
        <v>179</v>
      </c>
      <c r="AY220" s="19" t="s">
        <v>164</v>
      </c>
      <c r="BE220" s="205">
        <f t="shared" si="44"/>
        <v>0</v>
      </c>
      <c r="BF220" s="205">
        <f t="shared" si="45"/>
        <v>0</v>
      </c>
      <c r="BG220" s="205">
        <f t="shared" si="46"/>
        <v>0</v>
      </c>
      <c r="BH220" s="205">
        <f t="shared" si="47"/>
        <v>0</v>
      </c>
      <c r="BI220" s="205">
        <f t="shared" si="48"/>
        <v>0</v>
      </c>
      <c r="BJ220" s="19" t="s">
        <v>88</v>
      </c>
      <c r="BK220" s="205">
        <f t="shared" si="49"/>
        <v>0</v>
      </c>
      <c r="BL220" s="19" t="s">
        <v>270</v>
      </c>
      <c r="BM220" s="204" t="s">
        <v>2264</v>
      </c>
    </row>
    <row r="221" spans="1:65" s="2" customFormat="1" ht="19.8" customHeight="1">
      <c r="A221" s="36"/>
      <c r="B221" s="37"/>
      <c r="C221" s="193" t="s">
        <v>902</v>
      </c>
      <c r="D221" s="193" t="s">
        <v>166</v>
      </c>
      <c r="E221" s="194" t="s">
        <v>2265</v>
      </c>
      <c r="F221" s="195" t="s">
        <v>2266</v>
      </c>
      <c r="G221" s="196" t="s">
        <v>325</v>
      </c>
      <c r="H221" s="197">
        <v>6</v>
      </c>
      <c r="I221" s="198"/>
      <c r="J221" s="199">
        <f t="shared" si="40"/>
        <v>0</v>
      </c>
      <c r="K221" s="195" t="s">
        <v>1</v>
      </c>
      <c r="L221" s="41"/>
      <c r="M221" s="200" t="s">
        <v>1</v>
      </c>
      <c r="N221" s="201" t="s">
        <v>45</v>
      </c>
      <c r="O221" s="73"/>
      <c r="P221" s="202">
        <f t="shared" si="41"/>
        <v>0</v>
      </c>
      <c r="Q221" s="202">
        <v>0</v>
      </c>
      <c r="R221" s="202">
        <f t="shared" si="42"/>
        <v>0</v>
      </c>
      <c r="S221" s="202">
        <v>0</v>
      </c>
      <c r="T221" s="203">
        <f t="shared" si="43"/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04" t="s">
        <v>270</v>
      </c>
      <c r="AT221" s="204" t="s">
        <v>166</v>
      </c>
      <c r="AU221" s="204" t="s">
        <v>179</v>
      </c>
      <c r="AY221" s="19" t="s">
        <v>164</v>
      </c>
      <c r="BE221" s="205">
        <f t="shared" si="44"/>
        <v>0</v>
      </c>
      <c r="BF221" s="205">
        <f t="shared" si="45"/>
        <v>0</v>
      </c>
      <c r="BG221" s="205">
        <f t="shared" si="46"/>
        <v>0</v>
      </c>
      <c r="BH221" s="205">
        <f t="shared" si="47"/>
        <v>0</v>
      </c>
      <c r="BI221" s="205">
        <f t="shared" si="48"/>
        <v>0</v>
      </c>
      <c r="BJ221" s="19" t="s">
        <v>88</v>
      </c>
      <c r="BK221" s="205">
        <f t="shared" si="49"/>
        <v>0</v>
      </c>
      <c r="BL221" s="19" t="s">
        <v>270</v>
      </c>
      <c r="BM221" s="204" t="s">
        <v>2267</v>
      </c>
    </row>
    <row r="222" spans="1:65" s="2" customFormat="1" ht="19.8" customHeight="1">
      <c r="A222" s="36"/>
      <c r="B222" s="37"/>
      <c r="C222" s="193" t="s">
        <v>904</v>
      </c>
      <c r="D222" s="193" t="s">
        <v>166</v>
      </c>
      <c r="E222" s="194" t="s">
        <v>2268</v>
      </c>
      <c r="F222" s="195" t="s">
        <v>2269</v>
      </c>
      <c r="G222" s="196" t="s">
        <v>325</v>
      </c>
      <c r="H222" s="197">
        <v>2</v>
      </c>
      <c r="I222" s="198"/>
      <c r="J222" s="199">
        <f t="shared" si="40"/>
        <v>0</v>
      </c>
      <c r="K222" s="195" t="s">
        <v>1</v>
      </c>
      <c r="L222" s="41"/>
      <c r="M222" s="200" t="s">
        <v>1</v>
      </c>
      <c r="N222" s="201" t="s">
        <v>45</v>
      </c>
      <c r="O222" s="73"/>
      <c r="P222" s="202">
        <f t="shared" si="41"/>
        <v>0</v>
      </c>
      <c r="Q222" s="202">
        <v>0</v>
      </c>
      <c r="R222" s="202">
        <f t="shared" si="42"/>
        <v>0</v>
      </c>
      <c r="S222" s="202">
        <v>0</v>
      </c>
      <c r="T222" s="203">
        <f t="shared" si="43"/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04" t="s">
        <v>270</v>
      </c>
      <c r="AT222" s="204" t="s">
        <v>166</v>
      </c>
      <c r="AU222" s="204" t="s">
        <v>179</v>
      </c>
      <c r="AY222" s="19" t="s">
        <v>164</v>
      </c>
      <c r="BE222" s="205">
        <f t="shared" si="44"/>
        <v>0</v>
      </c>
      <c r="BF222" s="205">
        <f t="shared" si="45"/>
        <v>0</v>
      </c>
      <c r="BG222" s="205">
        <f t="shared" si="46"/>
        <v>0</v>
      </c>
      <c r="BH222" s="205">
        <f t="shared" si="47"/>
        <v>0</v>
      </c>
      <c r="BI222" s="205">
        <f t="shared" si="48"/>
        <v>0</v>
      </c>
      <c r="BJ222" s="19" t="s">
        <v>88</v>
      </c>
      <c r="BK222" s="205">
        <f t="shared" si="49"/>
        <v>0</v>
      </c>
      <c r="BL222" s="19" t="s">
        <v>270</v>
      </c>
      <c r="BM222" s="204" t="s">
        <v>2270</v>
      </c>
    </row>
    <row r="223" spans="1:65" s="2" customFormat="1" ht="19.8" customHeight="1">
      <c r="A223" s="36"/>
      <c r="B223" s="37"/>
      <c r="C223" s="193" t="s">
        <v>911</v>
      </c>
      <c r="D223" s="193" t="s">
        <v>166</v>
      </c>
      <c r="E223" s="194" t="s">
        <v>2271</v>
      </c>
      <c r="F223" s="195" t="s">
        <v>2272</v>
      </c>
      <c r="G223" s="196" t="s">
        <v>325</v>
      </c>
      <c r="H223" s="197">
        <v>1</v>
      </c>
      <c r="I223" s="198"/>
      <c r="J223" s="199">
        <f t="shared" si="40"/>
        <v>0</v>
      </c>
      <c r="K223" s="195" t="s">
        <v>1</v>
      </c>
      <c r="L223" s="41"/>
      <c r="M223" s="200" t="s">
        <v>1</v>
      </c>
      <c r="N223" s="201" t="s">
        <v>45</v>
      </c>
      <c r="O223" s="73"/>
      <c r="P223" s="202">
        <f t="shared" si="41"/>
        <v>0</v>
      </c>
      <c r="Q223" s="202">
        <v>0</v>
      </c>
      <c r="R223" s="202">
        <f t="shared" si="42"/>
        <v>0</v>
      </c>
      <c r="S223" s="202">
        <v>0</v>
      </c>
      <c r="T223" s="203">
        <f t="shared" si="43"/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04" t="s">
        <v>270</v>
      </c>
      <c r="AT223" s="204" t="s">
        <v>166</v>
      </c>
      <c r="AU223" s="204" t="s">
        <v>179</v>
      </c>
      <c r="AY223" s="19" t="s">
        <v>164</v>
      </c>
      <c r="BE223" s="205">
        <f t="shared" si="44"/>
        <v>0</v>
      </c>
      <c r="BF223" s="205">
        <f t="shared" si="45"/>
        <v>0</v>
      </c>
      <c r="BG223" s="205">
        <f t="shared" si="46"/>
        <v>0</v>
      </c>
      <c r="BH223" s="205">
        <f t="shared" si="47"/>
        <v>0</v>
      </c>
      <c r="BI223" s="205">
        <f t="shared" si="48"/>
        <v>0</v>
      </c>
      <c r="BJ223" s="19" t="s">
        <v>88</v>
      </c>
      <c r="BK223" s="205">
        <f t="shared" si="49"/>
        <v>0</v>
      </c>
      <c r="BL223" s="19" t="s">
        <v>270</v>
      </c>
      <c r="BM223" s="204" t="s">
        <v>2273</v>
      </c>
    </row>
    <row r="224" spans="1:65" s="2" customFormat="1" ht="14.4" customHeight="1">
      <c r="A224" s="36"/>
      <c r="B224" s="37"/>
      <c r="C224" s="193" t="s">
        <v>914</v>
      </c>
      <c r="D224" s="193" t="s">
        <v>166</v>
      </c>
      <c r="E224" s="194" t="s">
        <v>2274</v>
      </c>
      <c r="F224" s="195" t="s">
        <v>2275</v>
      </c>
      <c r="G224" s="196" t="s">
        <v>325</v>
      </c>
      <c r="H224" s="197">
        <v>22</v>
      </c>
      <c r="I224" s="198"/>
      <c r="J224" s="199">
        <f t="shared" si="40"/>
        <v>0</v>
      </c>
      <c r="K224" s="195" t="s">
        <v>1</v>
      </c>
      <c r="L224" s="41"/>
      <c r="M224" s="200" t="s">
        <v>1</v>
      </c>
      <c r="N224" s="201" t="s">
        <v>45</v>
      </c>
      <c r="O224" s="73"/>
      <c r="P224" s="202">
        <f t="shared" si="41"/>
        <v>0</v>
      </c>
      <c r="Q224" s="202">
        <v>0</v>
      </c>
      <c r="R224" s="202">
        <f t="shared" si="42"/>
        <v>0</v>
      </c>
      <c r="S224" s="202">
        <v>0</v>
      </c>
      <c r="T224" s="203">
        <f t="shared" si="43"/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04" t="s">
        <v>270</v>
      </c>
      <c r="AT224" s="204" t="s">
        <v>166</v>
      </c>
      <c r="AU224" s="204" t="s">
        <v>179</v>
      </c>
      <c r="AY224" s="19" t="s">
        <v>164</v>
      </c>
      <c r="BE224" s="205">
        <f t="shared" si="44"/>
        <v>0</v>
      </c>
      <c r="BF224" s="205">
        <f t="shared" si="45"/>
        <v>0</v>
      </c>
      <c r="BG224" s="205">
        <f t="shared" si="46"/>
        <v>0</v>
      </c>
      <c r="BH224" s="205">
        <f t="shared" si="47"/>
        <v>0</v>
      </c>
      <c r="BI224" s="205">
        <f t="shared" si="48"/>
        <v>0</v>
      </c>
      <c r="BJ224" s="19" t="s">
        <v>88</v>
      </c>
      <c r="BK224" s="205">
        <f t="shared" si="49"/>
        <v>0</v>
      </c>
      <c r="BL224" s="19" t="s">
        <v>270</v>
      </c>
      <c r="BM224" s="204" t="s">
        <v>2276</v>
      </c>
    </row>
    <row r="225" spans="1:65" s="2" customFormat="1" ht="14.4" customHeight="1">
      <c r="A225" s="36"/>
      <c r="B225" s="37"/>
      <c r="C225" s="193" t="s">
        <v>917</v>
      </c>
      <c r="D225" s="193" t="s">
        <v>166</v>
      </c>
      <c r="E225" s="194" t="s">
        <v>2277</v>
      </c>
      <c r="F225" s="195" t="s">
        <v>2278</v>
      </c>
      <c r="G225" s="196" t="s">
        <v>325</v>
      </c>
      <c r="H225" s="197">
        <v>2</v>
      </c>
      <c r="I225" s="198"/>
      <c r="J225" s="199">
        <f t="shared" si="40"/>
        <v>0</v>
      </c>
      <c r="K225" s="195" t="s">
        <v>1</v>
      </c>
      <c r="L225" s="41"/>
      <c r="M225" s="200" t="s">
        <v>1</v>
      </c>
      <c r="N225" s="201" t="s">
        <v>45</v>
      </c>
      <c r="O225" s="73"/>
      <c r="P225" s="202">
        <f t="shared" si="41"/>
        <v>0</v>
      </c>
      <c r="Q225" s="202">
        <v>0</v>
      </c>
      <c r="R225" s="202">
        <f t="shared" si="42"/>
        <v>0</v>
      </c>
      <c r="S225" s="202">
        <v>0</v>
      </c>
      <c r="T225" s="203">
        <f t="shared" si="43"/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04" t="s">
        <v>270</v>
      </c>
      <c r="AT225" s="204" t="s">
        <v>166</v>
      </c>
      <c r="AU225" s="204" t="s">
        <v>179</v>
      </c>
      <c r="AY225" s="19" t="s">
        <v>164</v>
      </c>
      <c r="BE225" s="205">
        <f t="shared" si="44"/>
        <v>0</v>
      </c>
      <c r="BF225" s="205">
        <f t="shared" si="45"/>
        <v>0</v>
      </c>
      <c r="BG225" s="205">
        <f t="shared" si="46"/>
        <v>0</v>
      </c>
      <c r="BH225" s="205">
        <f t="shared" si="47"/>
        <v>0</v>
      </c>
      <c r="BI225" s="205">
        <f t="shared" si="48"/>
        <v>0</v>
      </c>
      <c r="BJ225" s="19" t="s">
        <v>88</v>
      </c>
      <c r="BK225" s="205">
        <f t="shared" si="49"/>
        <v>0</v>
      </c>
      <c r="BL225" s="19" t="s">
        <v>270</v>
      </c>
      <c r="BM225" s="204" t="s">
        <v>2279</v>
      </c>
    </row>
    <row r="226" spans="1:65" s="2" customFormat="1" ht="22.2" customHeight="1">
      <c r="A226" s="36"/>
      <c r="B226" s="37"/>
      <c r="C226" s="193" t="s">
        <v>919</v>
      </c>
      <c r="D226" s="193" t="s">
        <v>166</v>
      </c>
      <c r="E226" s="194" t="s">
        <v>2280</v>
      </c>
      <c r="F226" s="195" t="s">
        <v>2281</v>
      </c>
      <c r="G226" s="196" t="s">
        <v>325</v>
      </c>
      <c r="H226" s="197">
        <v>1</v>
      </c>
      <c r="I226" s="198"/>
      <c r="J226" s="199">
        <f t="shared" si="40"/>
        <v>0</v>
      </c>
      <c r="K226" s="195" t="s">
        <v>1</v>
      </c>
      <c r="L226" s="41"/>
      <c r="M226" s="200" t="s">
        <v>1</v>
      </c>
      <c r="N226" s="201" t="s">
        <v>45</v>
      </c>
      <c r="O226" s="73"/>
      <c r="P226" s="202">
        <f t="shared" si="41"/>
        <v>0</v>
      </c>
      <c r="Q226" s="202">
        <v>0</v>
      </c>
      <c r="R226" s="202">
        <f t="shared" si="42"/>
        <v>0</v>
      </c>
      <c r="S226" s="202">
        <v>0</v>
      </c>
      <c r="T226" s="203">
        <f t="shared" si="43"/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04" t="s">
        <v>270</v>
      </c>
      <c r="AT226" s="204" t="s">
        <v>166</v>
      </c>
      <c r="AU226" s="204" t="s">
        <v>179</v>
      </c>
      <c r="AY226" s="19" t="s">
        <v>164</v>
      </c>
      <c r="BE226" s="205">
        <f t="shared" si="44"/>
        <v>0</v>
      </c>
      <c r="BF226" s="205">
        <f t="shared" si="45"/>
        <v>0</v>
      </c>
      <c r="BG226" s="205">
        <f t="shared" si="46"/>
        <v>0</v>
      </c>
      <c r="BH226" s="205">
        <f t="shared" si="47"/>
        <v>0</v>
      </c>
      <c r="BI226" s="205">
        <f t="shared" si="48"/>
        <v>0</v>
      </c>
      <c r="BJ226" s="19" t="s">
        <v>88</v>
      </c>
      <c r="BK226" s="205">
        <f t="shared" si="49"/>
        <v>0</v>
      </c>
      <c r="BL226" s="19" t="s">
        <v>270</v>
      </c>
      <c r="BM226" s="204" t="s">
        <v>2282</v>
      </c>
    </row>
    <row r="227" spans="1:65" s="2" customFormat="1" ht="22.2" customHeight="1">
      <c r="A227" s="36"/>
      <c r="B227" s="37"/>
      <c r="C227" s="193" t="s">
        <v>922</v>
      </c>
      <c r="D227" s="193" t="s">
        <v>166</v>
      </c>
      <c r="E227" s="194" t="s">
        <v>2283</v>
      </c>
      <c r="F227" s="195" t="s">
        <v>2284</v>
      </c>
      <c r="G227" s="196" t="s">
        <v>325</v>
      </c>
      <c r="H227" s="197">
        <v>1</v>
      </c>
      <c r="I227" s="198"/>
      <c r="J227" s="199">
        <f t="shared" si="40"/>
        <v>0</v>
      </c>
      <c r="K227" s="195" t="s">
        <v>1</v>
      </c>
      <c r="L227" s="41"/>
      <c r="M227" s="200" t="s">
        <v>1</v>
      </c>
      <c r="N227" s="201" t="s">
        <v>45</v>
      </c>
      <c r="O227" s="73"/>
      <c r="P227" s="202">
        <f t="shared" si="41"/>
        <v>0</v>
      </c>
      <c r="Q227" s="202">
        <v>0</v>
      </c>
      <c r="R227" s="202">
        <f t="shared" si="42"/>
        <v>0</v>
      </c>
      <c r="S227" s="202">
        <v>0</v>
      </c>
      <c r="T227" s="203">
        <f t="shared" si="43"/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04" t="s">
        <v>270</v>
      </c>
      <c r="AT227" s="204" t="s">
        <v>166</v>
      </c>
      <c r="AU227" s="204" t="s">
        <v>179</v>
      </c>
      <c r="AY227" s="19" t="s">
        <v>164</v>
      </c>
      <c r="BE227" s="205">
        <f t="shared" si="44"/>
        <v>0</v>
      </c>
      <c r="BF227" s="205">
        <f t="shared" si="45"/>
        <v>0</v>
      </c>
      <c r="BG227" s="205">
        <f t="shared" si="46"/>
        <v>0</v>
      </c>
      <c r="BH227" s="205">
        <f t="shared" si="47"/>
        <v>0</v>
      </c>
      <c r="BI227" s="205">
        <f t="shared" si="48"/>
        <v>0</v>
      </c>
      <c r="BJ227" s="19" t="s">
        <v>88</v>
      </c>
      <c r="BK227" s="205">
        <f t="shared" si="49"/>
        <v>0</v>
      </c>
      <c r="BL227" s="19" t="s">
        <v>270</v>
      </c>
      <c r="BM227" s="204" t="s">
        <v>2285</v>
      </c>
    </row>
    <row r="228" spans="1:65" s="2" customFormat="1" ht="14.4" customHeight="1">
      <c r="A228" s="36"/>
      <c r="B228" s="37"/>
      <c r="C228" s="193" t="s">
        <v>926</v>
      </c>
      <c r="D228" s="193" t="s">
        <v>166</v>
      </c>
      <c r="E228" s="194" t="s">
        <v>2286</v>
      </c>
      <c r="F228" s="195" t="s">
        <v>2287</v>
      </c>
      <c r="G228" s="196" t="s">
        <v>325</v>
      </c>
      <c r="H228" s="197">
        <v>1</v>
      </c>
      <c r="I228" s="198"/>
      <c r="J228" s="199">
        <f t="shared" si="40"/>
        <v>0</v>
      </c>
      <c r="K228" s="195" t="s">
        <v>1</v>
      </c>
      <c r="L228" s="41"/>
      <c r="M228" s="200" t="s">
        <v>1</v>
      </c>
      <c r="N228" s="201" t="s">
        <v>45</v>
      </c>
      <c r="O228" s="73"/>
      <c r="P228" s="202">
        <f t="shared" si="41"/>
        <v>0</v>
      </c>
      <c r="Q228" s="202">
        <v>0</v>
      </c>
      <c r="R228" s="202">
        <f t="shared" si="42"/>
        <v>0</v>
      </c>
      <c r="S228" s="202">
        <v>0</v>
      </c>
      <c r="T228" s="203">
        <f t="shared" si="43"/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04" t="s">
        <v>270</v>
      </c>
      <c r="AT228" s="204" t="s">
        <v>166</v>
      </c>
      <c r="AU228" s="204" t="s">
        <v>179</v>
      </c>
      <c r="AY228" s="19" t="s">
        <v>164</v>
      </c>
      <c r="BE228" s="205">
        <f t="shared" si="44"/>
        <v>0</v>
      </c>
      <c r="BF228" s="205">
        <f t="shared" si="45"/>
        <v>0</v>
      </c>
      <c r="BG228" s="205">
        <f t="shared" si="46"/>
        <v>0</v>
      </c>
      <c r="BH228" s="205">
        <f t="shared" si="47"/>
        <v>0</v>
      </c>
      <c r="BI228" s="205">
        <f t="shared" si="48"/>
        <v>0</v>
      </c>
      <c r="BJ228" s="19" t="s">
        <v>88</v>
      </c>
      <c r="BK228" s="205">
        <f t="shared" si="49"/>
        <v>0</v>
      </c>
      <c r="BL228" s="19" t="s">
        <v>270</v>
      </c>
      <c r="BM228" s="204" t="s">
        <v>2288</v>
      </c>
    </row>
    <row r="229" spans="1:65" s="2" customFormat="1" ht="22.2" customHeight="1">
      <c r="A229" s="36"/>
      <c r="B229" s="37"/>
      <c r="C229" s="193" t="s">
        <v>932</v>
      </c>
      <c r="D229" s="193" t="s">
        <v>166</v>
      </c>
      <c r="E229" s="194" t="s">
        <v>2289</v>
      </c>
      <c r="F229" s="195" t="s">
        <v>2290</v>
      </c>
      <c r="G229" s="196" t="s">
        <v>325</v>
      </c>
      <c r="H229" s="197">
        <v>3</v>
      </c>
      <c r="I229" s="198"/>
      <c r="J229" s="199">
        <f t="shared" si="40"/>
        <v>0</v>
      </c>
      <c r="K229" s="195" t="s">
        <v>1</v>
      </c>
      <c r="L229" s="41"/>
      <c r="M229" s="200" t="s">
        <v>1</v>
      </c>
      <c r="N229" s="201" t="s">
        <v>45</v>
      </c>
      <c r="O229" s="73"/>
      <c r="P229" s="202">
        <f t="shared" si="41"/>
        <v>0</v>
      </c>
      <c r="Q229" s="202">
        <v>0</v>
      </c>
      <c r="R229" s="202">
        <f t="shared" si="42"/>
        <v>0</v>
      </c>
      <c r="S229" s="202">
        <v>0</v>
      </c>
      <c r="T229" s="203">
        <f t="shared" si="43"/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04" t="s">
        <v>270</v>
      </c>
      <c r="AT229" s="204" t="s">
        <v>166</v>
      </c>
      <c r="AU229" s="204" t="s">
        <v>179</v>
      </c>
      <c r="AY229" s="19" t="s">
        <v>164</v>
      </c>
      <c r="BE229" s="205">
        <f t="shared" si="44"/>
        <v>0</v>
      </c>
      <c r="BF229" s="205">
        <f t="shared" si="45"/>
        <v>0</v>
      </c>
      <c r="BG229" s="205">
        <f t="shared" si="46"/>
        <v>0</v>
      </c>
      <c r="BH229" s="205">
        <f t="shared" si="47"/>
        <v>0</v>
      </c>
      <c r="BI229" s="205">
        <f t="shared" si="48"/>
        <v>0</v>
      </c>
      <c r="BJ229" s="19" t="s">
        <v>88</v>
      </c>
      <c r="BK229" s="205">
        <f t="shared" si="49"/>
        <v>0</v>
      </c>
      <c r="BL229" s="19" t="s">
        <v>270</v>
      </c>
      <c r="BM229" s="204" t="s">
        <v>2291</v>
      </c>
    </row>
    <row r="230" spans="1:65" s="12" customFormat="1" ht="20.85" customHeight="1">
      <c r="B230" s="177"/>
      <c r="C230" s="178"/>
      <c r="D230" s="179" t="s">
        <v>79</v>
      </c>
      <c r="E230" s="191" t="s">
        <v>2292</v>
      </c>
      <c r="F230" s="191" t="s">
        <v>2293</v>
      </c>
      <c r="G230" s="178"/>
      <c r="H230" s="178"/>
      <c r="I230" s="181"/>
      <c r="J230" s="192">
        <f>BK230</f>
        <v>0</v>
      </c>
      <c r="K230" s="178"/>
      <c r="L230" s="183"/>
      <c r="M230" s="184"/>
      <c r="N230" s="185"/>
      <c r="O230" s="185"/>
      <c r="P230" s="186">
        <f>SUM(P231:P249)</f>
        <v>0</v>
      </c>
      <c r="Q230" s="185"/>
      <c r="R230" s="186">
        <f>SUM(R231:R249)</f>
        <v>0</v>
      </c>
      <c r="S230" s="185"/>
      <c r="T230" s="187">
        <f>SUM(T231:T249)</f>
        <v>0</v>
      </c>
      <c r="AR230" s="188" t="s">
        <v>90</v>
      </c>
      <c r="AT230" s="189" t="s">
        <v>79</v>
      </c>
      <c r="AU230" s="189" t="s">
        <v>90</v>
      </c>
      <c r="AY230" s="188" t="s">
        <v>164</v>
      </c>
      <c r="BK230" s="190">
        <f>SUM(BK231:BK249)</f>
        <v>0</v>
      </c>
    </row>
    <row r="231" spans="1:65" s="2" customFormat="1" ht="14.4" customHeight="1">
      <c r="A231" s="36"/>
      <c r="B231" s="37"/>
      <c r="C231" s="193" t="s">
        <v>937</v>
      </c>
      <c r="D231" s="193" t="s">
        <v>166</v>
      </c>
      <c r="E231" s="194" t="s">
        <v>2294</v>
      </c>
      <c r="F231" s="195" t="s">
        <v>2295</v>
      </c>
      <c r="G231" s="196" t="s">
        <v>325</v>
      </c>
      <c r="H231" s="197">
        <v>1</v>
      </c>
      <c r="I231" s="198"/>
      <c r="J231" s="199">
        <f>ROUND(I231*H231,2)</f>
        <v>0</v>
      </c>
      <c r="K231" s="195" t="s">
        <v>1</v>
      </c>
      <c r="L231" s="41"/>
      <c r="M231" s="200" t="s">
        <v>1</v>
      </c>
      <c r="N231" s="201" t="s">
        <v>45</v>
      </c>
      <c r="O231" s="73"/>
      <c r="P231" s="202">
        <f>O231*H231</f>
        <v>0</v>
      </c>
      <c r="Q231" s="202">
        <v>0</v>
      </c>
      <c r="R231" s="202">
        <f>Q231*H231</f>
        <v>0</v>
      </c>
      <c r="S231" s="202">
        <v>0</v>
      </c>
      <c r="T231" s="203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04" t="s">
        <v>270</v>
      </c>
      <c r="AT231" s="204" t="s">
        <v>166</v>
      </c>
      <c r="AU231" s="204" t="s">
        <v>179</v>
      </c>
      <c r="AY231" s="19" t="s">
        <v>164</v>
      </c>
      <c r="BE231" s="205">
        <f>IF(N231="základní",J231,0)</f>
        <v>0</v>
      </c>
      <c r="BF231" s="205">
        <f>IF(N231="snížená",J231,0)</f>
        <v>0</v>
      </c>
      <c r="BG231" s="205">
        <f>IF(N231="zákl. přenesená",J231,0)</f>
        <v>0</v>
      </c>
      <c r="BH231" s="205">
        <f>IF(N231="sníž. přenesená",J231,0)</f>
        <v>0</v>
      </c>
      <c r="BI231" s="205">
        <f>IF(N231="nulová",J231,0)</f>
        <v>0</v>
      </c>
      <c r="BJ231" s="19" t="s">
        <v>88</v>
      </c>
      <c r="BK231" s="205">
        <f>ROUND(I231*H231,2)</f>
        <v>0</v>
      </c>
      <c r="BL231" s="19" t="s">
        <v>270</v>
      </c>
      <c r="BM231" s="204" t="s">
        <v>2296</v>
      </c>
    </row>
    <row r="232" spans="1:65" s="2" customFormat="1" ht="38.4">
      <c r="A232" s="36"/>
      <c r="B232" s="37"/>
      <c r="C232" s="38"/>
      <c r="D232" s="208" t="s">
        <v>195</v>
      </c>
      <c r="E232" s="38"/>
      <c r="F232" s="228" t="s">
        <v>2297</v>
      </c>
      <c r="G232" s="38"/>
      <c r="H232" s="38"/>
      <c r="I232" s="229"/>
      <c r="J232" s="38"/>
      <c r="K232" s="38"/>
      <c r="L232" s="41"/>
      <c r="M232" s="230"/>
      <c r="N232" s="231"/>
      <c r="O232" s="73"/>
      <c r="P232" s="73"/>
      <c r="Q232" s="73"/>
      <c r="R232" s="73"/>
      <c r="S232" s="73"/>
      <c r="T232" s="74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9" t="s">
        <v>195</v>
      </c>
      <c r="AU232" s="19" t="s">
        <v>179</v>
      </c>
    </row>
    <row r="233" spans="1:65" s="2" customFormat="1" ht="22.2" customHeight="1">
      <c r="A233" s="36"/>
      <c r="B233" s="37"/>
      <c r="C233" s="193" t="s">
        <v>941</v>
      </c>
      <c r="D233" s="193" t="s">
        <v>166</v>
      </c>
      <c r="E233" s="194" t="s">
        <v>2298</v>
      </c>
      <c r="F233" s="195" t="s">
        <v>2299</v>
      </c>
      <c r="G233" s="196" t="s">
        <v>325</v>
      </c>
      <c r="H233" s="197">
        <v>1</v>
      </c>
      <c r="I233" s="198"/>
      <c r="J233" s="199">
        <f t="shared" ref="J233:J249" si="50">ROUND(I233*H233,2)</f>
        <v>0</v>
      </c>
      <c r="K233" s="195" t="s">
        <v>1</v>
      </c>
      <c r="L233" s="41"/>
      <c r="M233" s="200" t="s">
        <v>1</v>
      </c>
      <c r="N233" s="201" t="s">
        <v>45</v>
      </c>
      <c r="O233" s="73"/>
      <c r="P233" s="202">
        <f t="shared" ref="P233:P249" si="51">O233*H233</f>
        <v>0</v>
      </c>
      <c r="Q233" s="202">
        <v>0</v>
      </c>
      <c r="R233" s="202">
        <f t="shared" ref="R233:R249" si="52">Q233*H233</f>
        <v>0</v>
      </c>
      <c r="S233" s="202">
        <v>0</v>
      </c>
      <c r="T233" s="203">
        <f t="shared" ref="T233:T249" si="53"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04" t="s">
        <v>270</v>
      </c>
      <c r="AT233" s="204" t="s">
        <v>166</v>
      </c>
      <c r="AU233" s="204" t="s">
        <v>179</v>
      </c>
      <c r="AY233" s="19" t="s">
        <v>164</v>
      </c>
      <c r="BE233" s="205">
        <f t="shared" ref="BE233:BE249" si="54">IF(N233="základní",J233,0)</f>
        <v>0</v>
      </c>
      <c r="BF233" s="205">
        <f t="shared" ref="BF233:BF249" si="55">IF(N233="snížená",J233,0)</f>
        <v>0</v>
      </c>
      <c r="BG233" s="205">
        <f t="shared" ref="BG233:BG249" si="56">IF(N233="zákl. přenesená",J233,0)</f>
        <v>0</v>
      </c>
      <c r="BH233" s="205">
        <f t="shared" ref="BH233:BH249" si="57">IF(N233="sníž. přenesená",J233,0)</f>
        <v>0</v>
      </c>
      <c r="BI233" s="205">
        <f t="shared" ref="BI233:BI249" si="58">IF(N233="nulová",J233,0)</f>
        <v>0</v>
      </c>
      <c r="BJ233" s="19" t="s">
        <v>88</v>
      </c>
      <c r="BK233" s="205">
        <f t="shared" ref="BK233:BK249" si="59">ROUND(I233*H233,2)</f>
        <v>0</v>
      </c>
      <c r="BL233" s="19" t="s">
        <v>270</v>
      </c>
      <c r="BM233" s="204" t="s">
        <v>2300</v>
      </c>
    </row>
    <row r="234" spans="1:65" s="2" customFormat="1" ht="14.4" customHeight="1">
      <c r="A234" s="36"/>
      <c r="B234" s="37"/>
      <c r="C234" s="193" t="s">
        <v>945</v>
      </c>
      <c r="D234" s="193" t="s">
        <v>166</v>
      </c>
      <c r="E234" s="194" t="s">
        <v>2301</v>
      </c>
      <c r="F234" s="195" t="s">
        <v>2302</v>
      </c>
      <c r="G234" s="196" t="s">
        <v>325</v>
      </c>
      <c r="H234" s="197">
        <v>1</v>
      </c>
      <c r="I234" s="198"/>
      <c r="J234" s="199">
        <f t="shared" si="50"/>
        <v>0</v>
      </c>
      <c r="K234" s="195" t="s">
        <v>1</v>
      </c>
      <c r="L234" s="41"/>
      <c r="M234" s="200" t="s">
        <v>1</v>
      </c>
      <c r="N234" s="201" t="s">
        <v>45</v>
      </c>
      <c r="O234" s="73"/>
      <c r="P234" s="202">
        <f t="shared" si="51"/>
        <v>0</v>
      </c>
      <c r="Q234" s="202">
        <v>0</v>
      </c>
      <c r="R234" s="202">
        <f t="shared" si="52"/>
        <v>0</v>
      </c>
      <c r="S234" s="202">
        <v>0</v>
      </c>
      <c r="T234" s="203">
        <f t="shared" si="53"/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04" t="s">
        <v>270</v>
      </c>
      <c r="AT234" s="204" t="s">
        <v>166</v>
      </c>
      <c r="AU234" s="204" t="s">
        <v>179</v>
      </c>
      <c r="AY234" s="19" t="s">
        <v>164</v>
      </c>
      <c r="BE234" s="205">
        <f t="shared" si="54"/>
        <v>0</v>
      </c>
      <c r="BF234" s="205">
        <f t="shared" si="55"/>
        <v>0</v>
      </c>
      <c r="BG234" s="205">
        <f t="shared" si="56"/>
        <v>0</v>
      </c>
      <c r="BH234" s="205">
        <f t="shared" si="57"/>
        <v>0</v>
      </c>
      <c r="BI234" s="205">
        <f t="shared" si="58"/>
        <v>0</v>
      </c>
      <c r="BJ234" s="19" t="s">
        <v>88</v>
      </c>
      <c r="BK234" s="205">
        <f t="shared" si="59"/>
        <v>0</v>
      </c>
      <c r="BL234" s="19" t="s">
        <v>270</v>
      </c>
      <c r="BM234" s="204" t="s">
        <v>2303</v>
      </c>
    </row>
    <row r="235" spans="1:65" s="2" customFormat="1" ht="14.4" customHeight="1">
      <c r="A235" s="36"/>
      <c r="B235" s="37"/>
      <c r="C235" s="193" t="s">
        <v>949</v>
      </c>
      <c r="D235" s="193" t="s">
        <v>166</v>
      </c>
      <c r="E235" s="194" t="s">
        <v>2304</v>
      </c>
      <c r="F235" s="195" t="s">
        <v>2305</v>
      </c>
      <c r="G235" s="196" t="s">
        <v>325</v>
      </c>
      <c r="H235" s="197">
        <v>1</v>
      </c>
      <c r="I235" s="198"/>
      <c r="J235" s="199">
        <f t="shared" si="50"/>
        <v>0</v>
      </c>
      <c r="K235" s="195" t="s">
        <v>1</v>
      </c>
      <c r="L235" s="41"/>
      <c r="M235" s="200" t="s">
        <v>1</v>
      </c>
      <c r="N235" s="201" t="s">
        <v>45</v>
      </c>
      <c r="O235" s="73"/>
      <c r="P235" s="202">
        <f t="shared" si="51"/>
        <v>0</v>
      </c>
      <c r="Q235" s="202">
        <v>0</v>
      </c>
      <c r="R235" s="202">
        <f t="shared" si="52"/>
        <v>0</v>
      </c>
      <c r="S235" s="202">
        <v>0</v>
      </c>
      <c r="T235" s="203">
        <f t="shared" si="53"/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04" t="s">
        <v>270</v>
      </c>
      <c r="AT235" s="204" t="s">
        <v>166</v>
      </c>
      <c r="AU235" s="204" t="s">
        <v>179</v>
      </c>
      <c r="AY235" s="19" t="s">
        <v>164</v>
      </c>
      <c r="BE235" s="205">
        <f t="shared" si="54"/>
        <v>0</v>
      </c>
      <c r="BF235" s="205">
        <f t="shared" si="55"/>
        <v>0</v>
      </c>
      <c r="BG235" s="205">
        <f t="shared" si="56"/>
        <v>0</v>
      </c>
      <c r="BH235" s="205">
        <f t="shared" si="57"/>
        <v>0</v>
      </c>
      <c r="BI235" s="205">
        <f t="shared" si="58"/>
        <v>0</v>
      </c>
      <c r="BJ235" s="19" t="s">
        <v>88</v>
      </c>
      <c r="BK235" s="205">
        <f t="shared" si="59"/>
        <v>0</v>
      </c>
      <c r="BL235" s="19" t="s">
        <v>270</v>
      </c>
      <c r="BM235" s="204" t="s">
        <v>2306</v>
      </c>
    </row>
    <row r="236" spans="1:65" s="2" customFormat="1" ht="14.4" customHeight="1">
      <c r="A236" s="36"/>
      <c r="B236" s="37"/>
      <c r="C236" s="193" t="s">
        <v>954</v>
      </c>
      <c r="D236" s="193" t="s">
        <v>166</v>
      </c>
      <c r="E236" s="194" t="s">
        <v>2307</v>
      </c>
      <c r="F236" s="195" t="s">
        <v>2308</v>
      </c>
      <c r="G236" s="196" t="s">
        <v>325</v>
      </c>
      <c r="H236" s="197">
        <v>1</v>
      </c>
      <c r="I236" s="198"/>
      <c r="J236" s="199">
        <f t="shared" si="50"/>
        <v>0</v>
      </c>
      <c r="K236" s="195" t="s">
        <v>1</v>
      </c>
      <c r="L236" s="41"/>
      <c r="M236" s="200" t="s">
        <v>1</v>
      </c>
      <c r="N236" s="201" t="s">
        <v>45</v>
      </c>
      <c r="O236" s="73"/>
      <c r="P236" s="202">
        <f t="shared" si="51"/>
        <v>0</v>
      </c>
      <c r="Q236" s="202">
        <v>0</v>
      </c>
      <c r="R236" s="202">
        <f t="shared" si="52"/>
        <v>0</v>
      </c>
      <c r="S236" s="202">
        <v>0</v>
      </c>
      <c r="T236" s="203">
        <f t="shared" si="53"/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04" t="s">
        <v>270</v>
      </c>
      <c r="AT236" s="204" t="s">
        <v>166</v>
      </c>
      <c r="AU236" s="204" t="s">
        <v>179</v>
      </c>
      <c r="AY236" s="19" t="s">
        <v>164</v>
      </c>
      <c r="BE236" s="205">
        <f t="shared" si="54"/>
        <v>0</v>
      </c>
      <c r="BF236" s="205">
        <f t="shared" si="55"/>
        <v>0</v>
      </c>
      <c r="BG236" s="205">
        <f t="shared" si="56"/>
        <v>0</v>
      </c>
      <c r="BH236" s="205">
        <f t="shared" si="57"/>
        <v>0</v>
      </c>
      <c r="BI236" s="205">
        <f t="shared" si="58"/>
        <v>0</v>
      </c>
      <c r="BJ236" s="19" t="s">
        <v>88</v>
      </c>
      <c r="BK236" s="205">
        <f t="shared" si="59"/>
        <v>0</v>
      </c>
      <c r="BL236" s="19" t="s">
        <v>270</v>
      </c>
      <c r="BM236" s="204" t="s">
        <v>2309</v>
      </c>
    </row>
    <row r="237" spans="1:65" s="2" customFormat="1" ht="14.4" customHeight="1">
      <c r="A237" s="36"/>
      <c r="B237" s="37"/>
      <c r="C237" s="193" t="s">
        <v>958</v>
      </c>
      <c r="D237" s="193" t="s">
        <v>166</v>
      </c>
      <c r="E237" s="194" t="s">
        <v>2310</v>
      </c>
      <c r="F237" s="195" t="s">
        <v>2311</v>
      </c>
      <c r="G237" s="196" t="s">
        <v>325</v>
      </c>
      <c r="H237" s="197">
        <v>1</v>
      </c>
      <c r="I237" s="198"/>
      <c r="J237" s="199">
        <f t="shared" si="50"/>
        <v>0</v>
      </c>
      <c r="K237" s="195" t="s">
        <v>1</v>
      </c>
      <c r="L237" s="41"/>
      <c r="M237" s="200" t="s">
        <v>1</v>
      </c>
      <c r="N237" s="201" t="s">
        <v>45</v>
      </c>
      <c r="O237" s="73"/>
      <c r="P237" s="202">
        <f t="shared" si="51"/>
        <v>0</v>
      </c>
      <c r="Q237" s="202">
        <v>0</v>
      </c>
      <c r="R237" s="202">
        <f t="shared" si="52"/>
        <v>0</v>
      </c>
      <c r="S237" s="202">
        <v>0</v>
      </c>
      <c r="T237" s="203">
        <f t="shared" si="53"/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04" t="s">
        <v>270</v>
      </c>
      <c r="AT237" s="204" t="s">
        <v>166</v>
      </c>
      <c r="AU237" s="204" t="s">
        <v>179</v>
      </c>
      <c r="AY237" s="19" t="s">
        <v>164</v>
      </c>
      <c r="BE237" s="205">
        <f t="shared" si="54"/>
        <v>0</v>
      </c>
      <c r="BF237" s="205">
        <f t="shared" si="55"/>
        <v>0</v>
      </c>
      <c r="BG237" s="205">
        <f t="shared" si="56"/>
        <v>0</v>
      </c>
      <c r="BH237" s="205">
        <f t="shared" si="57"/>
        <v>0</v>
      </c>
      <c r="BI237" s="205">
        <f t="shared" si="58"/>
        <v>0</v>
      </c>
      <c r="BJ237" s="19" t="s">
        <v>88</v>
      </c>
      <c r="BK237" s="205">
        <f t="shared" si="59"/>
        <v>0</v>
      </c>
      <c r="BL237" s="19" t="s">
        <v>270</v>
      </c>
      <c r="BM237" s="204" t="s">
        <v>2312</v>
      </c>
    </row>
    <row r="238" spans="1:65" s="2" customFormat="1" ht="22.2" customHeight="1">
      <c r="A238" s="36"/>
      <c r="B238" s="37"/>
      <c r="C238" s="193" t="s">
        <v>963</v>
      </c>
      <c r="D238" s="193" t="s">
        <v>166</v>
      </c>
      <c r="E238" s="194" t="s">
        <v>2313</v>
      </c>
      <c r="F238" s="195" t="s">
        <v>2314</v>
      </c>
      <c r="G238" s="196" t="s">
        <v>325</v>
      </c>
      <c r="H238" s="197">
        <v>1</v>
      </c>
      <c r="I238" s="198"/>
      <c r="J238" s="199">
        <f t="shared" si="50"/>
        <v>0</v>
      </c>
      <c r="K238" s="195" t="s">
        <v>1</v>
      </c>
      <c r="L238" s="41"/>
      <c r="M238" s="200" t="s">
        <v>1</v>
      </c>
      <c r="N238" s="201" t="s">
        <v>45</v>
      </c>
      <c r="O238" s="73"/>
      <c r="P238" s="202">
        <f t="shared" si="51"/>
        <v>0</v>
      </c>
      <c r="Q238" s="202">
        <v>0</v>
      </c>
      <c r="R238" s="202">
        <f t="shared" si="52"/>
        <v>0</v>
      </c>
      <c r="S238" s="202">
        <v>0</v>
      </c>
      <c r="T238" s="203">
        <f t="shared" si="53"/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04" t="s">
        <v>270</v>
      </c>
      <c r="AT238" s="204" t="s">
        <v>166</v>
      </c>
      <c r="AU238" s="204" t="s">
        <v>179</v>
      </c>
      <c r="AY238" s="19" t="s">
        <v>164</v>
      </c>
      <c r="BE238" s="205">
        <f t="shared" si="54"/>
        <v>0</v>
      </c>
      <c r="BF238" s="205">
        <f t="shared" si="55"/>
        <v>0</v>
      </c>
      <c r="BG238" s="205">
        <f t="shared" si="56"/>
        <v>0</v>
      </c>
      <c r="BH238" s="205">
        <f t="shared" si="57"/>
        <v>0</v>
      </c>
      <c r="BI238" s="205">
        <f t="shared" si="58"/>
        <v>0</v>
      </c>
      <c r="BJ238" s="19" t="s">
        <v>88</v>
      </c>
      <c r="BK238" s="205">
        <f t="shared" si="59"/>
        <v>0</v>
      </c>
      <c r="BL238" s="19" t="s">
        <v>270</v>
      </c>
      <c r="BM238" s="204" t="s">
        <v>2315</v>
      </c>
    </row>
    <row r="239" spans="1:65" s="2" customFormat="1" ht="22.2" customHeight="1">
      <c r="A239" s="36"/>
      <c r="B239" s="37"/>
      <c r="C239" s="193" t="s">
        <v>968</v>
      </c>
      <c r="D239" s="193" t="s">
        <v>166</v>
      </c>
      <c r="E239" s="194" t="s">
        <v>2316</v>
      </c>
      <c r="F239" s="195" t="s">
        <v>2317</v>
      </c>
      <c r="G239" s="196" t="s">
        <v>335</v>
      </c>
      <c r="H239" s="197">
        <v>240</v>
      </c>
      <c r="I239" s="198"/>
      <c r="J239" s="199">
        <f t="shared" si="50"/>
        <v>0</v>
      </c>
      <c r="K239" s="195" t="s">
        <v>1</v>
      </c>
      <c r="L239" s="41"/>
      <c r="M239" s="200" t="s">
        <v>1</v>
      </c>
      <c r="N239" s="201" t="s">
        <v>45</v>
      </c>
      <c r="O239" s="73"/>
      <c r="P239" s="202">
        <f t="shared" si="51"/>
        <v>0</v>
      </c>
      <c r="Q239" s="202">
        <v>0</v>
      </c>
      <c r="R239" s="202">
        <f t="shared" si="52"/>
        <v>0</v>
      </c>
      <c r="S239" s="202">
        <v>0</v>
      </c>
      <c r="T239" s="203">
        <f t="shared" si="53"/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04" t="s">
        <v>270</v>
      </c>
      <c r="AT239" s="204" t="s">
        <v>166</v>
      </c>
      <c r="AU239" s="204" t="s">
        <v>179</v>
      </c>
      <c r="AY239" s="19" t="s">
        <v>164</v>
      </c>
      <c r="BE239" s="205">
        <f t="shared" si="54"/>
        <v>0</v>
      </c>
      <c r="BF239" s="205">
        <f t="shared" si="55"/>
        <v>0</v>
      </c>
      <c r="BG239" s="205">
        <f t="shared" si="56"/>
        <v>0</v>
      </c>
      <c r="BH239" s="205">
        <f t="shared" si="57"/>
        <v>0</v>
      </c>
      <c r="BI239" s="205">
        <f t="shared" si="58"/>
        <v>0</v>
      </c>
      <c r="BJ239" s="19" t="s">
        <v>88</v>
      </c>
      <c r="BK239" s="205">
        <f t="shared" si="59"/>
        <v>0</v>
      </c>
      <c r="BL239" s="19" t="s">
        <v>270</v>
      </c>
      <c r="BM239" s="204" t="s">
        <v>2318</v>
      </c>
    </row>
    <row r="240" spans="1:65" s="2" customFormat="1" ht="22.2" customHeight="1">
      <c r="A240" s="36"/>
      <c r="B240" s="37"/>
      <c r="C240" s="193" t="s">
        <v>972</v>
      </c>
      <c r="D240" s="193" t="s">
        <v>166</v>
      </c>
      <c r="E240" s="194" t="s">
        <v>2319</v>
      </c>
      <c r="F240" s="195" t="s">
        <v>2320</v>
      </c>
      <c r="G240" s="196" t="s">
        <v>335</v>
      </c>
      <c r="H240" s="197">
        <v>240</v>
      </c>
      <c r="I240" s="198"/>
      <c r="J240" s="199">
        <f t="shared" si="50"/>
        <v>0</v>
      </c>
      <c r="K240" s="195" t="s">
        <v>1</v>
      </c>
      <c r="L240" s="41"/>
      <c r="M240" s="200" t="s">
        <v>1</v>
      </c>
      <c r="N240" s="201" t="s">
        <v>45</v>
      </c>
      <c r="O240" s="73"/>
      <c r="P240" s="202">
        <f t="shared" si="51"/>
        <v>0</v>
      </c>
      <c r="Q240" s="202">
        <v>0</v>
      </c>
      <c r="R240" s="202">
        <f t="shared" si="52"/>
        <v>0</v>
      </c>
      <c r="S240" s="202">
        <v>0</v>
      </c>
      <c r="T240" s="203">
        <f t="shared" si="53"/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04" t="s">
        <v>270</v>
      </c>
      <c r="AT240" s="204" t="s">
        <v>166</v>
      </c>
      <c r="AU240" s="204" t="s">
        <v>179</v>
      </c>
      <c r="AY240" s="19" t="s">
        <v>164</v>
      </c>
      <c r="BE240" s="205">
        <f t="shared" si="54"/>
        <v>0</v>
      </c>
      <c r="BF240" s="205">
        <f t="shared" si="55"/>
        <v>0</v>
      </c>
      <c r="BG240" s="205">
        <f t="shared" si="56"/>
        <v>0</v>
      </c>
      <c r="BH240" s="205">
        <f t="shared" si="57"/>
        <v>0</v>
      </c>
      <c r="BI240" s="205">
        <f t="shared" si="58"/>
        <v>0</v>
      </c>
      <c r="BJ240" s="19" t="s">
        <v>88</v>
      </c>
      <c r="BK240" s="205">
        <f t="shared" si="59"/>
        <v>0</v>
      </c>
      <c r="BL240" s="19" t="s">
        <v>270</v>
      </c>
      <c r="BM240" s="204" t="s">
        <v>2321</v>
      </c>
    </row>
    <row r="241" spans="1:65" s="2" customFormat="1" ht="14.4" customHeight="1">
      <c r="A241" s="36"/>
      <c r="B241" s="37"/>
      <c r="C241" s="193" t="s">
        <v>976</v>
      </c>
      <c r="D241" s="193" t="s">
        <v>166</v>
      </c>
      <c r="E241" s="194" t="s">
        <v>2322</v>
      </c>
      <c r="F241" s="195" t="s">
        <v>2169</v>
      </c>
      <c r="G241" s="196" t="s">
        <v>579</v>
      </c>
      <c r="H241" s="197">
        <v>1</v>
      </c>
      <c r="I241" s="198"/>
      <c r="J241" s="199">
        <f t="shared" si="50"/>
        <v>0</v>
      </c>
      <c r="K241" s="195" t="s">
        <v>1</v>
      </c>
      <c r="L241" s="41"/>
      <c r="M241" s="200" t="s">
        <v>1</v>
      </c>
      <c r="N241" s="201" t="s">
        <v>45</v>
      </c>
      <c r="O241" s="73"/>
      <c r="P241" s="202">
        <f t="shared" si="51"/>
        <v>0</v>
      </c>
      <c r="Q241" s="202">
        <v>0</v>
      </c>
      <c r="R241" s="202">
        <f t="shared" si="52"/>
        <v>0</v>
      </c>
      <c r="S241" s="202">
        <v>0</v>
      </c>
      <c r="T241" s="203">
        <f t="shared" si="53"/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04" t="s">
        <v>270</v>
      </c>
      <c r="AT241" s="204" t="s">
        <v>166</v>
      </c>
      <c r="AU241" s="204" t="s">
        <v>179</v>
      </c>
      <c r="AY241" s="19" t="s">
        <v>164</v>
      </c>
      <c r="BE241" s="205">
        <f t="shared" si="54"/>
        <v>0</v>
      </c>
      <c r="BF241" s="205">
        <f t="shared" si="55"/>
        <v>0</v>
      </c>
      <c r="BG241" s="205">
        <f t="shared" si="56"/>
        <v>0</v>
      </c>
      <c r="BH241" s="205">
        <f t="shared" si="57"/>
        <v>0</v>
      </c>
      <c r="BI241" s="205">
        <f t="shared" si="58"/>
        <v>0</v>
      </c>
      <c r="BJ241" s="19" t="s">
        <v>88</v>
      </c>
      <c r="BK241" s="205">
        <f t="shared" si="59"/>
        <v>0</v>
      </c>
      <c r="BL241" s="19" t="s">
        <v>270</v>
      </c>
      <c r="BM241" s="204" t="s">
        <v>2323</v>
      </c>
    </row>
    <row r="242" spans="1:65" s="2" customFormat="1" ht="22.2" customHeight="1">
      <c r="A242" s="36"/>
      <c r="B242" s="37"/>
      <c r="C242" s="193" t="s">
        <v>980</v>
      </c>
      <c r="D242" s="193" t="s">
        <v>166</v>
      </c>
      <c r="E242" s="194" t="s">
        <v>2324</v>
      </c>
      <c r="F242" s="195" t="s">
        <v>2325</v>
      </c>
      <c r="G242" s="196" t="s">
        <v>325</v>
      </c>
      <c r="H242" s="197">
        <v>5</v>
      </c>
      <c r="I242" s="198"/>
      <c r="J242" s="199">
        <f t="shared" si="50"/>
        <v>0</v>
      </c>
      <c r="K242" s="195" t="s">
        <v>1</v>
      </c>
      <c r="L242" s="41"/>
      <c r="M242" s="200" t="s">
        <v>1</v>
      </c>
      <c r="N242" s="201" t="s">
        <v>45</v>
      </c>
      <c r="O242" s="73"/>
      <c r="P242" s="202">
        <f t="shared" si="51"/>
        <v>0</v>
      </c>
      <c r="Q242" s="202">
        <v>0</v>
      </c>
      <c r="R242" s="202">
        <f t="shared" si="52"/>
        <v>0</v>
      </c>
      <c r="S242" s="202">
        <v>0</v>
      </c>
      <c r="T242" s="203">
        <f t="shared" si="53"/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04" t="s">
        <v>270</v>
      </c>
      <c r="AT242" s="204" t="s">
        <v>166</v>
      </c>
      <c r="AU242" s="204" t="s">
        <v>179</v>
      </c>
      <c r="AY242" s="19" t="s">
        <v>164</v>
      </c>
      <c r="BE242" s="205">
        <f t="shared" si="54"/>
        <v>0</v>
      </c>
      <c r="BF242" s="205">
        <f t="shared" si="55"/>
        <v>0</v>
      </c>
      <c r="BG242" s="205">
        <f t="shared" si="56"/>
        <v>0</v>
      </c>
      <c r="BH242" s="205">
        <f t="shared" si="57"/>
        <v>0</v>
      </c>
      <c r="BI242" s="205">
        <f t="shared" si="58"/>
        <v>0</v>
      </c>
      <c r="BJ242" s="19" t="s">
        <v>88</v>
      </c>
      <c r="BK242" s="205">
        <f t="shared" si="59"/>
        <v>0</v>
      </c>
      <c r="BL242" s="19" t="s">
        <v>270</v>
      </c>
      <c r="BM242" s="204" t="s">
        <v>2326</v>
      </c>
    </row>
    <row r="243" spans="1:65" s="2" customFormat="1" ht="22.2" customHeight="1">
      <c r="A243" s="36"/>
      <c r="B243" s="37"/>
      <c r="C243" s="193" t="s">
        <v>985</v>
      </c>
      <c r="D243" s="193" t="s">
        <v>166</v>
      </c>
      <c r="E243" s="194" t="s">
        <v>2327</v>
      </c>
      <c r="F243" s="195" t="s">
        <v>2328</v>
      </c>
      <c r="G243" s="196" t="s">
        <v>325</v>
      </c>
      <c r="H243" s="197">
        <v>30</v>
      </c>
      <c r="I243" s="198"/>
      <c r="J243" s="199">
        <f t="shared" si="50"/>
        <v>0</v>
      </c>
      <c r="K243" s="195" t="s">
        <v>1</v>
      </c>
      <c r="L243" s="41"/>
      <c r="M243" s="200" t="s">
        <v>1</v>
      </c>
      <c r="N243" s="201" t="s">
        <v>45</v>
      </c>
      <c r="O243" s="73"/>
      <c r="P243" s="202">
        <f t="shared" si="51"/>
        <v>0</v>
      </c>
      <c r="Q243" s="202">
        <v>0</v>
      </c>
      <c r="R243" s="202">
        <f t="shared" si="52"/>
        <v>0</v>
      </c>
      <c r="S243" s="202">
        <v>0</v>
      </c>
      <c r="T243" s="203">
        <f t="shared" si="53"/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04" t="s">
        <v>270</v>
      </c>
      <c r="AT243" s="204" t="s">
        <v>166</v>
      </c>
      <c r="AU243" s="204" t="s">
        <v>179</v>
      </c>
      <c r="AY243" s="19" t="s">
        <v>164</v>
      </c>
      <c r="BE243" s="205">
        <f t="shared" si="54"/>
        <v>0</v>
      </c>
      <c r="BF243" s="205">
        <f t="shared" si="55"/>
        <v>0</v>
      </c>
      <c r="BG243" s="205">
        <f t="shared" si="56"/>
        <v>0</v>
      </c>
      <c r="BH243" s="205">
        <f t="shared" si="57"/>
        <v>0</v>
      </c>
      <c r="BI243" s="205">
        <f t="shared" si="58"/>
        <v>0</v>
      </c>
      <c r="BJ243" s="19" t="s">
        <v>88</v>
      </c>
      <c r="BK243" s="205">
        <f t="shared" si="59"/>
        <v>0</v>
      </c>
      <c r="BL243" s="19" t="s">
        <v>270</v>
      </c>
      <c r="BM243" s="204" t="s">
        <v>2329</v>
      </c>
    </row>
    <row r="244" spans="1:65" s="2" customFormat="1" ht="14.4" customHeight="1">
      <c r="A244" s="36"/>
      <c r="B244" s="37"/>
      <c r="C244" s="193" t="s">
        <v>990</v>
      </c>
      <c r="D244" s="193" t="s">
        <v>166</v>
      </c>
      <c r="E244" s="194" t="s">
        <v>2330</v>
      </c>
      <c r="F244" s="195" t="s">
        <v>2331</v>
      </c>
      <c r="G244" s="196" t="s">
        <v>175</v>
      </c>
      <c r="H244" s="197">
        <v>2.5</v>
      </c>
      <c r="I244" s="198"/>
      <c r="J244" s="199">
        <f t="shared" si="50"/>
        <v>0</v>
      </c>
      <c r="K244" s="195" t="s">
        <v>1</v>
      </c>
      <c r="L244" s="41"/>
      <c r="M244" s="200" t="s">
        <v>1</v>
      </c>
      <c r="N244" s="201" t="s">
        <v>45</v>
      </c>
      <c r="O244" s="73"/>
      <c r="P244" s="202">
        <f t="shared" si="51"/>
        <v>0</v>
      </c>
      <c r="Q244" s="202">
        <v>0</v>
      </c>
      <c r="R244" s="202">
        <f t="shared" si="52"/>
        <v>0</v>
      </c>
      <c r="S244" s="202">
        <v>0</v>
      </c>
      <c r="T244" s="203">
        <f t="shared" si="53"/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204" t="s">
        <v>270</v>
      </c>
      <c r="AT244" s="204" t="s">
        <v>166</v>
      </c>
      <c r="AU244" s="204" t="s">
        <v>179</v>
      </c>
      <c r="AY244" s="19" t="s">
        <v>164</v>
      </c>
      <c r="BE244" s="205">
        <f t="shared" si="54"/>
        <v>0</v>
      </c>
      <c r="BF244" s="205">
        <f t="shared" si="55"/>
        <v>0</v>
      </c>
      <c r="BG244" s="205">
        <f t="shared" si="56"/>
        <v>0</v>
      </c>
      <c r="BH244" s="205">
        <f t="shared" si="57"/>
        <v>0</v>
      </c>
      <c r="BI244" s="205">
        <f t="shared" si="58"/>
        <v>0</v>
      </c>
      <c r="BJ244" s="19" t="s">
        <v>88</v>
      </c>
      <c r="BK244" s="205">
        <f t="shared" si="59"/>
        <v>0</v>
      </c>
      <c r="BL244" s="19" t="s">
        <v>270</v>
      </c>
      <c r="BM244" s="204" t="s">
        <v>2332</v>
      </c>
    </row>
    <row r="245" spans="1:65" s="2" customFormat="1" ht="22.2" customHeight="1">
      <c r="A245" s="36"/>
      <c r="B245" s="37"/>
      <c r="C245" s="193" t="s">
        <v>994</v>
      </c>
      <c r="D245" s="193" t="s">
        <v>166</v>
      </c>
      <c r="E245" s="194" t="s">
        <v>2333</v>
      </c>
      <c r="F245" s="195" t="s">
        <v>2334</v>
      </c>
      <c r="G245" s="196" t="s">
        <v>325</v>
      </c>
      <c r="H245" s="197">
        <v>10</v>
      </c>
      <c r="I245" s="198"/>
      <c r="J245" s="199">
        <f t="shared" si="50"/>
        <v>0</v>
      </c>
      <c r="K245" s="195" t="s">
        <v>1</v>
      </c>
      <c r="L245" s="41"/>
      <c r="M245" s="200" t="s">
        <v>1</v>
      </c>
      <c r="N245" s="201" t="s">
        <v>45</v>
      </c>
      <c r="O245" s="73"/>
      <c r="P245" s="202">
        <f t="shared" si="51"/>
        <v>0</v>
      </c>
      <c r="Q245" s="202">
        <v>0</v>
      </c>
      <c r="R245" s="202">
        <f t="shared" si="52"/>
        <v>0</v>
      </c>
      <c r="S245" s="202">
        <v>0</v>
      </c>
      <c r="T245" s="203">
        <f t="shared" si="53"/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204" t="s">
        <v>270</v>
      </c>
      <c r="AT245" s="204" t="s">
        <v>166</v>
      </c>
      <c r="AU245" s="204" t="s">
        <v>179</v>
      </c>
      <c r="AY245" s="19" t="s">
        <v>164</v>
      </c>
      <c r="BE245" s="205">
        <f t="shared" si="54"/>
        <v>0</v>
      </c>
      <c r="BF245" s="205">
        <f t="shared" si="55"/>
        <v>0</v>
      </c>
      <c r="BG245" s="205">
        <f t="shared" si="56"/>
        <v>0</v>
      </c>
      <c r="BH245" s="205">
        <f t="shared" si="57"/>
        <v>0</v>
      </c>
      <c r="BI245" s="205">
        <f t="shared" si="58"/>
        <v>0</v>
      </c>
      <c r="BJ245" s="19" t="s">
        <v>88</v>
      </c>
      <c r="BK245" s="205">
        <f t="shared" si="59"/>
        <v>0</v>
      </c>
      <c r="BL245" s="19" t="s">
        <v>270</v>
      </c>
      <c r="BM245" s="204" t="s">
        <v>2335</v>
      </c>
    </row>
    <row r="246" spans="1:65" s="2" customFormat="1" ht="34.799999999999997" customHeight="1">
      <c r="A246" s="36"/>
      <c r="B246" s="37"/>
      <c r="C246" s="193" t="s">
        <v>998</v>
      </c>
      <c r="D246" s="193" t="s">
        <v>166</v>
      </c>
      <c r="E246" s="194" t="s">
        <v>2336</v>
      </c>
      <c r="F246" s="195" t="s">
        <v>2337</v>
      </c>
      <c r="G246" s="196" t="s">
        <v>325</v>
      </c>
      <c r="H246" s="197">
        <v>1</v>
      </c>
      <c r="I246" s="198"/>
      <c r="J246" s="199">
        <f t="shared" si="50"/>
        <v>0</v>
      </c>
      <c r="K246" s="195" t="s">
        <v>1</v>
      </c>
      <c r="L246" s="41"/>
      <c r="M246" s="200" t="s">
        <v>1</v>
      </c>
      <c r="N246" s="201" t="s">
        <v>45</v>
      </c>
      <c r="O246" s="73"/>
      <c r="P246" s="202">
        <f t="shared" si="51"/>
        <v>0</v>
      </c>
      <c r="Q246" s="202">
        <v>0</v>
      </c>
      <c r="R246" s="202">
        <f t="shared" si="52"/>
        <v>0</v>
      </c>
      <c r="S246" s="202">
        <v>0</v>
      </c>
      <c r="T246" s="203">
        <f t="shared" si="53"/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04" t="s">
        <v>270</v>
      </c>
      <c r="AT246" s="204" t="s">
        <v>166</v>
      </c>
      <c r="AU246" s="204" t="s">
        <v>179</v>
      </c>
      <c r="AY246" s="19" t="s">
        <v>164</v>
      </c>
      <c r="BE246" s="205">
        <f t="shared" si="54"/>
        <v>0</v>
      </c>
      <c r="BF246" s="205">
        <f t="shared" si="55"/>
        <v>0</v>
      </c>
      <c r="BG246" s="205">
        <f t="shared" si="56"/>
        <v>0</v>
      </c>
      <c r="BH246" s="205">
        <f t="shared" si="57"/>
        <v>0</v>
      </c>
      <c r="BI246" s="205">
        <f t="shared" si="58"/>
        <v>0</v>
      </c>
      <c r="BJ246" s="19" t="s">
        <v>88</v>
      </c>
      <c r="BK246" s="205">
        <f t="shared" si="59"/>
        <v>0</v>
      </c>
      <c r="BL246" s="19" t="s">
        <v>270</v>
      </c>
      <c r="BM246" s="204" t="s">
        <v>2338</v>
      </c>
    </row>
    <row r="247" spans="1:65" s="2" customFormat="1" ht="14.4" customHeight="1">
      <c r="A247" s="36"/>
      <c r="B247" s="37"/>
      <c r="C247" s="193" t="s">
        <v>1002</v>
      </c>
      <c r="D247" s="193" t="s">
        <v>166</v>
      </c>
      <c r="E247" s="194" t="s">
        <v>2339</v>
      </c>
      <c r="F247" s="195" t="s">
        <v>2340</v>
      </c>
      <c r="G247" s="196" t="s">
        <v>325</v>
      </c>
      <c r="H247" s="197">
        <v>1</v>
      </c>
      <c r="I247" s="198"/>
      <c r="J247" s="199">
        <f t="shared" si="50"/>
        <v>0</v>
      </c>
      <c r="K247" s="195" t="s">
        <v>1</v>
      </c>
      <c r="L247" s="41"/>
      <c r="M247" s="200" t="s">
        <v>1</v>
      </c>
      <c r="N247" s="201" t="s">
        <v>45</v>
      </c>
      <c r="O247" s="73"/>
      <c r="P247" s="202">
        <f t="shared" si="51"/>
        <v>0</v>
      </c>
      <c r="Q247" s="202">
        <v>0</v>
      </c>
      <c r="R247" s="202">
        <f t="shared" si="52"/>
        <v>0</v>
      </c>
      <c r="S247" s="202">
        <v>0</v>
      </c>
      <c r="T247" s="203">
        <f t="shared" si="53"/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04" t="s">
        <v>270</v>
      </c>
      <c r="AT247" s="204" t="s">
        <v>166</v>
      </c>
      <c r="AU247" s="204" t="s">
        <v>179</v>
      </c>
      <c r="AY247" s="19" t="s">
        <v>164</v>
      </c>
      <c r="BE247" s="205">
        <f t="shared" si="54"/>
        <v>0</v>
      </c>
      <c r="BF247" s="205">
        <f t="shared" si="55"/>
        <v>0</v>
      </c>
      <c r="BG247" s="205">
        <f t="shared" si="56"/>
        <v>0</v>
      </c>
      <c r="BH247" s="205">
        <f t="shared" si="57"/>
        <v>0</v>
      </c>
      <c r="BI247" s="205">
        <f t="shared" si="58"/>
        <v>0</v>
      </c>
      <c r="BJ247" s="19" t="s">
        <v>88</v>
      </c>
      <c r="BK247" s="205">
        <f t="shared" si="59"/>
        <v>0</v>
      </c>
      <c r="BL247" s="19" t="s">
        <v>270</v>
      </c>
      <c r="BM247" s="204" t="s">
        <v>2341</v>
      </c>
    </row>
    <row r="248" spans="1:65" s="2" customFormat="1" ht="19.8" customHeight="1">
      <c r="A248" s="36"/>
      <c r="B248" s="37"/>
      <c r="C248" s="193" t="s">
        <v>1006</v>
      </c>
      <c r="D248" s="193" t="s">
        <v>166</v>
      </c>
      <c r="E248" s="194" t="s">
        <v>2342</v>
      </c>
      <c r="F248" s="195" t="s">
        <v>2343</v>
      </c>
      <c r="G248" s="196" t="s">
        <v>325</v>
      </c>
      <c r="H248" s="197">
        <v>1</v>
      </c>
      <c r="I248" s="198"/>
      <c r="J248" s="199">
        <f t="shared" si="50"/>
        <v>0</v>
      </c>
      <c r="K248" s="195" t="s">
        <v>1</v>
      </c>
      <c r="L248" s="41"/>
      <c r="M248" s="200" t="s">
        <v>1</v>
      </c>
      <c r="N248" s="201" t="s">
        <v>45</v>
      </c>
      <c r="O248" s="73"/>
      <c r="P248" s="202">
        <f t="shared" si="51"/>
        <v>0</v>
      </c>
      <c r="Q248" s="202">
        <v>0</v>
      </c>
      <c r="R248" s="202">
        <f t="shared" si="52"/>
        <v>0</v>
      </c>
      <c r="S248" s="202">
        <v>0</v>
      </c>
      <c r="T248" s="203">
        <f t="shared" si="53"/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04" t="s">
        <v>270</v>
      </c>
      <c r="AT248" s="204" t="s">
        <v>166</v>
      </c>
      <c r="AU248" s="204" t="s">
        <v>179</v>
      </c>
      <c r="AY248" s="19" t="s">
        <v>164</v>
      </c>
      <c r="BE248" s="205">
        <f t="shared" si="54"/>
        <v>0</v>
      </c>
      <c r="BF248" s="205">
        <f t="shared" si="55"/>
        <v>0</v>
      </c>
      <c r="BG248" s="205">
        <f t="shared" si="56"/>
        <v>0</v>
      </c>
      <c r="BH248" s="205">
        <f t="shared" si="57"/>
        <v>0</v>
      </c>
      <c r="BI248" s="205">
        <f t="shared" si="58"/>
        <v>0</v>
      </c>
      <c r="BJ248" s="19" t="s">
        <v>88</v>
      </c>
      <c r="BK248" s="205">
        <f t="shared" si="59"/>
        <v>0</v>
      </c>
      <c r="BL248" s="19" t="s">
        <v>270</v>
      </c>
      <c r="BM248" s="204" t="s">
        <v>2344</v>
      </c>
    </row>
    <row r="249" spans="1:65" s="2" customFormat="1" ht="22.2" customHeight="1">
      <c r="A249" s="36"/>
      <c r="B249" s="37"/>
      <c r="C249" s="193" t="s">
        <v>1008</v>
      </c>
      <c r="D249" s="193" t="s">
        <v>166</v>
      </c>
      <c r="E249" s="194" t="s">
        <v>2345</v>
      </c>
      <c r="F249" s="195" t="s">
        <v>2346</v>
      </c>
      <c r="G249" s="196" t="s">
        <v>335</v>
      </c>
      <c r="H249" s="197">
        <v>40</v>
      </c>
      <c r="I249" s="198"/>
      <c r="J249" s="199">
        <f t="shared" si="50"/>
        <v>0</v>
      </c>
      <c r="K249" s="195" t="s">
        <v>1</v>
      </c>
      <c r="L249" s="41"/>
      <c r="M249" s="200" t="s">
        <v>1</v>
      </c>
      <c r="N249" s="201" t="s">
        <v>45</v>
      </c>
      <c r="O249" s="73"/>
      <c r="P249" s="202">
        <f t="shared" si="51"/>
        <v>0</v>
      </c>
      <c r="Q249" s="202">
        <v>0</v>
      </c>
      <c r="R249" s="202">
        <f t="shared" si="52"/>
        <v>0</v>
      </c>
      <c r="S249" s="202">
        <v>0</v>
      </c>
      <c r="T249" s="203">
        <f t="shared" si="53"/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04" t="s">
        <v>270</v>
      </c>
      <c r="AT249" s="204" t="s">
        <v>166</v>
      </c>
      <c r="AU249" s="204" t="s">
        <v>179</v>
      </c>
      <c r="AY249" s="19" t="s">
        <v>164</v>
      </c>
      <c r="BE249" s="205">
        <f t="shared" si="54"/>
        <v>0</v>
      </c>
      <c r="BF249" s="205">
        <f t="shared" si="55"/>
        <v>0</v>
      </c>
      <c r="BG249" s="205">
        <f t="shared" si="56"/>
        <v>0</v>
      </c>
      <c r="BH249" s="205">
        <f t="shared" si="57"/>
        <v>0</v>
      </c>
      <c r="BI249" s="205">
        <f t="shared" si="58"/>
        <v>0</v>
      </c>
      <c r="BJ249" s="19" t="s">
        <v>88</v>
      </c>
      <c r="BK249" s="205">
        <f t="shared" si="59"/>
        <v>0</v>
      </c>
      <c r="BL249" s="19" t="s">
        <v>270</v>
      </c>
      <c r="BM249" s="204" t="s">
        <v>2347</v>
      </c>
    </row>
    <row r="250" spans="1:65" s="12" customFormat="1" ht="22.8" customHeight="1">
      <c r="B250" s="177"/>
      <c r="C250" s="178"/>
      <c r="D250" s="179" t="s">
        <v>79</v>
      </c>
      <c r="E250" s="191" t="s">
        <v>535</v>
      </c>
      <c r="F250" s="191" t="s">
        <v>536</v>
      </c>
      <c r="G250" s="178"/>
      <c r="H250" s="178"/>
      <c r="I250" s="181"/>
      <c r="J250" s="192">
        <f>BK250</f>
        <v>0</v>
      </c>
      <c r="K250" s="178"/>
      <c r="L250" s="183"/>
      <c r="M250" s="184"/>
      <c r="N250" s="185"/>
      <c r="O250" s="185"/>
      <c r="P250" s="186">
        <f>SUM(P251:P253)</f>
        <v>0</v>
      </c>
      <c r="Q250" s="185"/>
      <c r="R250" s="186">
        <f>SUM(R251:R253)</f>
        <v>1.504E-2</v>
      </c>
      <c r="S250" s="185"/>
      <c r="T250" s="187">
        <f>SUM(T251:T253)</f>
        <v>0</v>
      </c>
      <c r="AR250" s="188" t="s">
        <v>90</v>
      </c>
      <c r="AT250" s="189" t="s">
        <v>79</v>
      </c>
      <c r="AU250" s="189" t="s">
        <v>88</v>
      </c>
      <c r="AY250" s="188" t="s">
        <v>164</v>
      </c>
      <c r="BK250" s="190">
        <f>SUM(BK251:BK253)</f>
        <v>0</v>
      </c>
    </row>
    <row r="251" spans="1:65" s="2" customFormat="1" ht="30" customHeight="1">
      <c r="A251" s="36"/>
      <c r="B251" s="37"/>
      <c r="C251" s="193" t="s">
        <v>1010</v>
      </c>
      <c r="D251" s="193" t="s">
        <v>166</v>
      </c>
      <c r="E251" s="194" t="s">
        <v>2348</v>
      </c>
      <c r="F251" s="195" t="s">
        <v>2349</v>
      </c>
      <c r="G251" s="196" t="s">
        <v>325</v>
      </c>
      <c r="H251" s="197">
        <v>1</v>
      </c>
      <c r="I251" s="198"/>
      <c r="J251" s="199">
        <f>ROUND(I251*H251,2)</f>
        <v>0</v>
      </c>
      <c r="K251" s="195" t="s">
        <v>1</v>
      </c>
      <c r="L251" s="41"/>
      <c r="M251" s="200" t="s">
        <v>1</v>
      </c>
      <c r="N251" s="201" t="s">
        <v>45</v>
      </c>
      <c r="O251" s="73"/>
      <c r="P251" s="202">
        <f>O251*H251</f>
        <v>0</v>
      </c>
      <c r="Q251" s="202">
        <v>3.7599999999999999E-3</v>
      </c>
      <c r="R251" s="202">
        <f>Q251*H251</f>
        <v>3.7599999999999999E-3</v>
      </c>
      <c r="S251" s="202">
        <v>0</v>
      </c>
      <c r="T251" s="203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204" t="s">
        <v>270</v>
      </c>
      <c r="AT251" s="204" t="s">
        <v>166</v>
      </c>
      <c r="AU251" s="204" t="s">
        <v>90</v>
      </c>
      <c r="AY251" s="19" t="s">
        <v>164</v>
      </c>
      <c r="BE251" s="205">
        <f>IF(N251="základní",J251,0)</f>
        <v>0</v>
      </c>
      <c r="BF251" s="205">
        <f>IF(N251="snížená",J251,0)</f>
        <v>0</v>
      </c>
      <c r="BG251" s="205">
        <f>IF(N251="zákl. přenesená",J251,0)</f>
        <v>0</v>
      </c>
      <c r="BH251" s="205">
        <f>IF(N251="sníž. přenesená",J251,0)</f>
        <v>0</v>
      </c>
      <c r="BI251" s="205">
        <f>IF(N251="nulová",J251,0)</f>
        <v>0</v>
      </c>
      <c r="BJ251" s="19" t="s">
        <v>88</v>
      </c>
      <c r="BK251" s="205">
        <f>ROUND(I251*H251,2)</f>
        <v>0</v>
      </c>
      <c r="BL251" s="19" t="s">
        <v>270</v>
      </c>
      <c r="BM251" s="204" t="s">
        <v>2350</v>
      </c>
    </row>
    <row r="252" spans="1:65" s="2" customFormat="1" ht="48">
      <c r="A252" s="36"/>
      <c r="B252" s="37"/>
      <c r="C252" s="38"/>
      <c r="D252" s="208" t="s">
        <v>195</v>
      </c>
      <c r="E252" s="38"/>
      <c r="F252" s="228" t="s">
        <v>2351</v>
      </c>
      <c r="G252" s="38"/>
      <c r="H252" s="38"/>
      <c r="I252" s="229"/>
      <c r="J252" s="38"/>
      <c r="K252" s="38"/>
      <c r="L252" s="41"/>
      <c r="M252" s="230"/>
      <c r="N252" s="231"/>
      <c r="O252" s="73"/>
      <c r="P252" s="73"/>
      <c r="Q252" s="73"/>
      <c r="R252" s="73"/>
      <c r="S252" s="73"/>
      <c r="T252" s="74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T252" s="19" t="s">
        <v>195</v>
      </c>
      <c r="AU252" s="19" t="s">
        <v>90</v>
      </c>
    </row>
    <row r="253" spans="1:65" s="2" customFormat="1" ht="22.2" customHeight="1">
      <c r="A253" s="36"/>
      <c r="B253" s="37"/>
      <c r="C253" s="193" t="s">
        <v>1013</v>
      </c>
      <c r="D253" s="193" t="s">
        <v>166</v>
      </c>
      <c r="E253" s="194" t="s">
        <v>2352</v>
      </c>
      <c r="F253" s="195" t="s">
        <v>2353</v>
      </c>
      <c r="G253" s="196" t="s">
        <v>325</v>
      </c>
      <c r="H253" s="197">
        <v>3</v>
      </c>
      <c r="I253" s="198"/>
      <c r="J253" s="199">
        <f>ROUND(I253*H253,2)</f>
        <v>0</v>
      </c>
      <c r="K253" s="195" t="s">
        <v>1</v>
      </c>
      <c r="L253" s="41"/>
      <c r="M253" s="200" t="s">
        <v>1</v>
      </c>
      <c r="N253" s="201" t="s">
        <v>45</v>
      </c>
      <c r="O253" s="73"/>
      <c r="P253" s="202">
        <f>O253*H253</f>
        <v>0</v>
      </c>
      <c r="Q253" s="202">
        <v>3.7599999999999999E-3</v>
      </c>
      <c r="R253" s="202">
        <f>Q253*H253</f>
        <v>1.128E-2</v>
      </c>
      <c r="S253" s="202">
        <v>0</v>
      </c>
      <c r="T253" s="203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04" t="s">
        <v>270</v>
      </c>
      <c r="AT253" s="204" t="s">
        <v>166</v>
      </c>
      <c r="AU253" s="204" t="s">
        <v>90</v>
      </c>
      <c r="AY253" s="19" t="s">
        <v>164</v>
      </c>
      <c r="BE253" s="205">
        <f>IF(N253="základní",J253,0)</f>
        <v>0</v>
      </c>
      <c r="BF253" s="205">
        <f>IF(N253="snížená",J253,0)</f>
        <v>0</v>
      </c>
      <c r="BG253" s="205">
        <f>IF(N253="zákl. přenesená",J253,0)</f>
        <v>0</v>
      </c>
      <c r="BH253" s="205">
        <f>IF(N253="sníž. přenesená",J253,0)</f>
        <v>0</v>
      </c>
      <c r="BI253" s="205">
        <f>IF(N253="nulová",J253,0)</f>
        <v>0</v>
      </c>
      <c r="BJ253" s="19" t="s">
        <v>88</v>
      </c>
      <c r="BK253" s="205">
        <f>ROUND(I253*H253,2)</f>
        <v>0</v>
      </c>
      <c r="BL253" s="19" t="s">
        <v>270</v>
      </c>
      <c r="BM253" s="204" t="s">
        <v>2354</v>
      </c>
    </row>
    <row r="254" spans="1:65" s="12" customFormat="1" ht="25.95" customHeight="1">
      <c r="B254" s="177"/>
      <c r="C254" s="178"/>
      <c r="D254" s="179" t="s">
        <v>79</v>
      </c>
      <c r="E254" s="180" t="s">
        <v>2355</v>
      </c>
      <c r="F254" s="180" t="s">
        <v>2356</v>
      </c>
      <c r="G254" s="178"/>
      <c r="H254" s="178"/>
      <c r="I254" s="181"/>
      <c r="J254" s="182">
        <f>BK254</f>
        <v>0</v>
      </c>
      <c r="K254" s="178"/>
      <c r="L254" s="183"/>
      <c r="M254" s="184"/>
      <c r="N254" s="185"/>
      <c r="O254" s="185"/>
      <c r="P254" s="186">
        <f>P255</f>
        <v>0</v>
      </c>
      <c r="Q254" s="185"/>
      <c r="R254" s="186">
        <f>R255</f>
        <v>0</v>
      </c>
      <c r="S254" s="185"/>
      <c r="T254" s="187">
        <f>T255</f>
        <v>0</v>
      </c>
      <c r="AR254" s="188" t="s">
        <v>171</v>
      </c>
      <c r="AT254" s="189" t="s">
        <v>79</v>
      </c>
      <c r="AU254" s="189" t="s">
        <v>80</v>
      </c>
      <c r="AY254" s="188" t="s">
        <v>164</v>
      </c>
      <c r="BK254" s="190">
        <f>BK255</f>
        <v>0</v>
      </c>
    </row>
    <row r="255" spans="1:65" s="2" customFormat="1" ht="14.4" customHeight="1">
      <c r="A255" s="36"/>
      <c r="B255" s="37"/>
      <c r="C255" s="193" t="s">
        <v>1015</v>
      </c>
      <c r="D255" s="193" t="s">
        <v>166</v>
      </c>
      <c r="E255" s="194" t="s">
        <v>2357</v>
      </c>
      <c r="F255" s="195" t="s">
        <v>2358</v>
      </c>
      <c r="G255" s="196" t="s">
        <v>621</v>
      </c>
      <c r="H255" s="197">
        <v>48</v>
      </c>
      <c r="I255" s="198"/>
      <c r="J255" s="199">
        <f>ROUND(I255*H255,2)</f>
        <v>0</v>
      </c>
      <c r="K255" s="195" t="s">
        <v>170</v>
      </c>
      <c r="L255" s="41"/>
      <c r="M255" s="281" t="s">
        <v>1</v>
      </c>
      <c r="N255" s="282" t="s">
        <v>45</v>
      </c>
      <c r="O255" s="283"/>
      <c r="P255" s="284">
        <f>O255*H255</f>
        <v>0</v>
      </c>
      <c r="Q255" s="284">
        <v>0</v>
      </c>
      <c r="R255" s="284">
        <f>Q255*H255</f>
        <v>0</v>
      </c>
      <c r="S255" s="284">
        <v>0</v>
      </c>
      <c r="T255" s="285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04" t="s">
        <v>2359</v>
      </c>
      <c r="AT255" s="204" t="s">
        <v>166</v>
      </c>
      <c r="AU255" s="204" t="s">
        <v>88</v>
      </c>
      <c r="AY255" s="19" t="s">
        <v>164</v>
      </c>
      <c r="BE255" s="205">
        <f>IF(N255="základní",J255,0)</f>
        <v>0</v>
      </c>
      <c r="BF255" s="205">
        <f>IF(N255="snížená",J255,0)</f>
        <v>0</v>
      </c>
      <c r="BG255" s="205">
        <f>IF(N255="zákl. přenesená",J255,0)</f>
        <v>0</v>
      </c>
      <c r="BH255" s="205">
        <f>IF(N255="sníž. přenesená",J255,0)</f>
        <v>0</v>
      </c>
      <c r="BI255" s="205">
        <f>IF(N255="nulová",J255,0)</f>
        <v>0</v>
      </c>
      <c r="BJ255" s="19" t="s">
        <v>88</v>
      </c>
      <c r="BK255" s="205">
        <f>ROUND(I255*H255,2)</f>
        <v>0</v>
      </c>
      <c r="BL255" s="19" t="s">
        <v>2359</v>
      </c>
      <c r="BM255" s="204" t="s">
        <v>2360</v>
      </c>
    </row>
    <row r="256" spans="1:65" s="2" customFormat="1" ht="6.9" customHeight="1">
      <c r="A256" s="36"/>
      <c r="B256" s="56"/>
      <c r="C256" s="57"/>
      <c r="D256" s="57"/>
      <c r="E256" s="57"/>
      <c r="F256" s="57"/>
      <c r="G256" s="57"/>
      <c r="H256" s="57"/>
      <c r="I256" s="57"/>
      <c r="J256" s="57"/>
      <c r="K256" s="57"/>
      <c r="L256" s="41"/>
      <c r="M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</row>
  </sheetData>
  <sheetProtection algorithmName="SHA-512" hashValue="JFWMqf2wP/mNB2pfyL64SEdSEJZFQ3l6MmcUx2yT0S4hAN6bWdS4Z/ltJLrg4IkWKQ2hTOR6c3XEp6AHzRQFpg==" saltValue="LV3JDpENF9L9cdQtoqKH0rajL84cARup6k1s1mZcRVFlvO7xoCabL93/yA0BN8506XQ6WXstwNRyLAQWLcGjWw==" spinCount="100000" sheet="1" objects="1" scenarios="1" formatColumns="0" formatRows="0" autoFilter="0"/>
  <autoFilter ref="C134:K255"/>
  <mergeCells count="12">
    <mergeCell ref="E127:H127"/>
    <mergeCell ref="L2:V2"/>
    <mergeCell ref="E85:H85"/>
    <mergeCell ref="E87:H87"/>
    <mergeCell ref="E89:H89"/>
    <mergeCell ref="E123:H123"/>
    <mergeCell ref="E125:H12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71" fitToHeight="100" orientation="portrait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7"/>
  <sheetViews>
    <sheetView showGridLines="0" view="pageBreakPreview" zoomScale="80" zoomScaleNormal="100" zoomScaleSheetLayoutView="80" workbookViewId="0"/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54.42578125" style="1" customWidth="1"/>
    <col min="7" max="7" width="8" style="1" customWidth="1"/>
    <col min="8" max="8" width="15" style="1" customWidth="1"/>
    <col min="9" max="9" width="16.85546875" style="1" customWidth="1"/>
    <col min="10" max="11" width="23.85546875" style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AT2" s="19" t="s">
        <v>109</v>
      </c>
    </row>
    <row r="3" spans="1:46" s="1" customFormat="1" ht="6.9" customHeight="1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2"/>
      <c r="AT3" s="19" t="s">
        <v>90</v>
      </c>
    </row>
    <row r="4" spans="1:46" s="1" customFormat="1" ht="24.9" customHeight="1">
      <c r="B4" s="22"/>
      <c r="D4" s="119" t="s">
        <v>131</v>
      </c>
      <c r="L4" s="22"/>
      <c r="M4" s="120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21" t="s">
        <v>16</v>
      </c>
      <c r="L6" s="22"/>
    </row>
    <row r="7" spans="1:46" s="1" customFormat="1" ht="27" customHeight="1">
      <c r="B7" s="22"/>
      <c r="E7" s="331" t="str">
        <f>'Rekapitulace stavby'!K6</f>
        <v>Rekonstrukce stávajících garáží v suterénních, přízemních a dvorních prostorech objektů Vinohradská</v>
      </c>
      <c r="F7" s="332"/>
      <c r="G7" s="332"/>
      <c r="H7" s="332"/>
      <c r="L7" s="22"/>
    </row>
    <row r="8" spans="1:46" s="1" customFormat="1" ht="12" customHeight="1">
      <c r="B8" s="22"/>
      <c r="D8" s="121" t="s">
        <v>132</v>
      </c>
      <c r="L8" s="22"/>
    </row>
    <row r="9" spans="1:46" s="2" customFormat="1" ht="14.4" customHeight="1">
      <c r="A9" s="36"/>
      <c r="B9" s="41"/>
      <c r="C9" s="36"/>
      <c r="D9" s="36"/>
      <c r="E9" s="331" t="s">
        <v>2017</v>
      </c>
      <c r="F9" s="334"/>
      <c r="G9" s="334"/>
      <c r="H9" s="334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21" t="s">
        <v>2018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5.6" customHeight="1">
      <c r="A11" s="36"/>
      <c r="B11" s="41"/>
      <c r="C11" s="36"/>
      <c r="D11" s="36"/>
      <c r="E11" s="333" t="s">
        <v>2361</v>
      </c>
      <c r="F11" s="334"/>
      <c r="G11" s="334"/>
      <c r="H11" s="334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0.199999999999999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21" t="s">
        <v>18</v>
      </c>
      <c r="E13" s="36"/>
      <c r="F13" s="112" t="s">
        <v>1</v>
      </c>
      <c r="G13" s="36"/>
      <c r="H13" s="36"/>
      <c r="I13" s="121" t="s">
        <v>19</v>
      </c>
      <c r="J13" s="112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21" t="s">
        <v>20</v>
      </c>
      <c r="E14" s="36"/>
      <c r="F14" s="112" t="s">
        <v>21</v>
      </c>
      <c r="G14" s="36"/>
      <c r="H14" s="36"/>
      <c r="I14" s="121" t="s">
        <v>22</v>
      </c>
      <c r="J14" s="122" t="str">
        <f>'Rekapitulace stavby'!AN8</f>
        <v>15. 4. 2022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8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21" t="s">
        <v>24</v>
      </c>
      <c r="E16" s="36"/>
      <c r="F16" s="36"/>
      <c r="G16" s="36"/>
      <c r="H16" s="36"/>
      <c r="I16" s="121" t="s">
        <v>25</v>
      </c>
      <c r="J16" s="112" t="s">
        <v>26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12" t="s">
        <v>27</v>
      </c>
      <c r="F17" s="36"/>
      <c r="G17" s="36"/>
      <c r="H17" s="36"/>
      <c r="I17" s="121" t="s">
        <v>28</v>
      </c>
      <c r="J17" s="112" t="s">
        <v>29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21" t="s">
        <v>30</v>
      </c>
      <c r="E19" s="36"/>
      <c r="F19" s="36"/>
      <c r="G19" s="36"/>
      <c r="H19" s="36"/>
      <c r="I19" s="121" t="s">
        <v>25</v>
      </c>
      <c r="J19" s="32" t="str">
        <f>'Rekapitulace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35" t="str">
        <f>'Rekapitulace stavby'!E14</f>
        <v>Vyplň údaj</v>
      </c>
      <c r="F20" s="336"/>
      <c r="G20" s="336"/>
      <c r="H20" s="336"/>
      <c r="I20" s="121" t="s">
        <v>28</v>
      </c>
      <c r="J20" s="32" t="str">
        <f>'Rekapitulace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21" t="s">
        <v>32</v>
      </c>
      <c r="E22" s="36"/>
      <c r="F22" s="36"/>
      <c r="G22" s="36"/>
      <c r="H22" s="36"/>
      <c r="I22" s="121" t="s">
        <v>25</v>
      </c>
      <c r="J22" s="112" t="s">
        <v>33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12" t="s">
        <v>34</v>
      </c>
      <c r="F23" s="36"/>
      <c r="G23" s="36"/>
      <c r="H23" s="36"/>
      <c r="I23" s="121" t="s">
        <v>28</v>
      </c>
      <c r="J23" s="112" t="s">
        <v>35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21" t="s">
        <v>37</v>
      </c>
      <c r="E25" s="36"/>
      <c r="F25" s="36"/>
      <c r="G25" s="36"/>
      <c r="H25" s="36"/>
      <c r="I25" s="121" t="s">
        <v>25</v>
      </c>
      <c r="J25" s="112" t="str">
        <f>IF('Rekapitulace stavby'!AN19="","",'Rekapitulace stavby'!AN19)</f>
        <v/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12" t="str">
        <f>IF('Rekapitulace stavby'!E20="","",'Rekapitulace stavby'!E20)</f>
        <v xml:space="preserve"> </v>
      </c>
      <c r="F26" s="36"/>
      <c r="G26" s="36"/>
      <c r="H26" s="36"/>
      <c r="I26" s="121" t="s">
        <v>28</v>
      </c>
      <c r="J26" s="112" t="str">
        <f>IF('Rekapitulace stavby'!AN20="","",'Rekapitulace stavby'!AN20)</f>
        <v/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21" t="s">
        <v>39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4.4" customHeight="1">
      <c r="A29" s="123"/>
      <c r="B29" s="124"/>
      <c r="C29" s="123"/>
      <c r="D29" s="123"/>
      <c r="E29" s="337" t="s">
        <v>1</v>
      </c>
      <c r="F29" s="337"/>
      <c r="G29" s="337"/>
      <c r="H29" s="337"/>
      <c r="I29" s="123"/>
      <c r="J29" s="123"/>
      <c r="K29" s="123"/>
      <c r="L29" s="125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</row>
    <row r="30" spans="1:31" s="2" customFormat="1" ht="6.9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26"/>
      <c r="E31" s="126"/>
      <c r="F31" s="126"/>
      <c r="G31" s="126"/>
      <c r="H31" s="126"/>
      <c r="I31" s="126"/>
      <c r="J31" s="126"/>
      <c r="K31" s="12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7" t="s">
        <v>40</v>
      </c>
      <c r="E32" s="36"/>
      <c r="F32" s="36"/>
      <c r="G32" s="36"/>
      <c r="H32" s="36"/>
      <c r="I32" s="36"/>
      <c r="J32" s="128">
        <f>ROUND(J128,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" customHeight="1">
      <c r="A33" s="36"/>
      <c r="B33" s="41"/>
      <c r="C33" s="36"/>
      <c r="D33" s="126"/>
      <c r="E33" s="126"/>
      <c r="F33" s="126"/>
      <c r="G33" s="126"/>
      <c r="H33" s="126"/>
      <c r="I33" s="126"/>
      <c r="J33" s="126"/>
      <c r="K33" s="12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36"/>
      <c r="F34" s="129" t="s">
        <v>42</v>
      </c>
      <c r="G34" s="36"/>
      <c r="H34" s="36"/>
      <c r="I34" s="129" t="s">
        <v>41</v>
      </c>
      <c r="J34" s="129" t="s">
        <v>43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customHeight="1">
      <c r="A35" s="36"/>
      <c r="B35" s="41"/>
      <c r="C35" s="36"/>
      <c r="D35" s="130" t="s">
        <v>44</v>
      </c>
      <c r="E35" s="121" t="s">
        <v>45</v>
      </c>
      <c r="F35" s="131">
        <f>ROUND((SUM(BE128:BE186)),  2)</f>
        <v>0</v>
      </c>
      <c r="G35" s="36"/>
      <c r="H35" s="36"/>
      <c r="I35" s="132">
        <v>0.21</v>
      </c>
      <c r="J35" s="131">
        <f>ROUND(((SUM(BE128:BE186))*I35), 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customHeight="1">
      <c r="A36" s="36"/>
      <c r="B36" s="41"/>
      <c r="C36" s="36"/>
      <c r="D36" s="36"/>
      <c r="E36" s="121" t="s">
        <v>46</v>
      </c>
      <c r="F36" s="131">
        <f>ROUND((SUM(BF128:BF186)),  2)</f>
        <v>0</v>
      </c>
      <c r="G36" s="36"/>
      <c r="H36" s="36"/>
      <c r="I36" s="132">
        <v>0.15</v>
      </c>
      <c r="J36" s="131">
        <f>ROUND(((SUM(BF128:BF186))*I36), 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21" t="s">
        <v>47</v>
      </c>
      <c r="F37" s="131">
        <f>ROUND((SUM(BG128:BG186)),  2)</f>
        <v>0</v>
      </c>
      <c r="G37" s="36"/>
      <c r="H37" s="36"/>
      <c r="I37" s="132">
        <v>0.21</v>
      </c>
      <c r="J37" s="131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" hidden="1" customHeight="1">
      <c r="A38" s="36"/>
      <c r="B38" s="41"/>
      <c r="C38" s="36"/>
      <c r="D38" s="36"/>
      <c r="E38" s="121" t="s">
        <v>48</v>
      </c>
      <c r="F38" s="131">
        <f>ROUND((SUM(BH128:BH186)),  2)</f>
        <v>0</v>
      </c>
      <c r="G38" s="36"/>
      <c r="H38" s="36"/>
      <c r="I38" s="132">
        <v>0.15</v>
      </c>
      <c r="J38" s="131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" hidden="1" customHeight="1">
      <c r="A39" s="36"/>
      <c r="B39" s="41"/>
      <c r="C39" s="36"/>
      <c r="D39" s="36"/>
      <c r="E39" s="121" t="s">
        <v>49</v>
      </c>
      <c r="F39" s="131">
        <f>ROUND((SUM(BI128:BI186)),  2)</f>
        <v>0</v>
      </c>
      <c r="G39" s="36"/>
      <c r="H39" s="36"/>
      <c r="I39" s="132">
        <v>0</v>
      </c>
      <c r="J39" s="131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33"/>
      <c r="D41" s="134" t="s">
        <v>50</v>
      </c>
      <c r="E41" s="135"/>
      <c r="F41" s="135"/>
      <c r="G41" s="136" t="s">
        <v>51</v>
      </c>
      <c r="H41" s="137" t="s">
        <v>52</v>
      </c>
      <c r="I41" s="135"/>
      <c r="J41" s="138">
        <f>SUM(J32:J39)</f>
        <v>0</v>
      </c>
      <c r="K41" s="139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" customHeight="1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1" customFormat="1" ht="14.4" customHeight="1">
      <c r="B43" s="22"/>
      <c r="L43" s="22"/>
    </row>
    <row r="44" spans="1:31" s="1" customFormat="1" ht="14.4" customHeight="1">
      <c r="B44" s="22"/>
      <c r="L44" s="22"/>
    </row>
    <row r="45" spans="1:31" s="1" customFormat="1" ht="14.4" customHeight="1">
      <c r="B45" s="22"/>
      <c r="L45" s="22"/>
    </row>
    <row r="46" spans="1:31" s="1" customFormat="1" ht="14.4" customHeight="1">
      <c r="B46" s="22"/>
      <c r="L46" s="22"/>
    </row>
    <row r="47" spans="1:31" s="1" customFormat="1" ht="14.4" customHeight="1">
      <c r="B47" s="22"/>
      <c r="L47" s="22"/>
    </row>
    <row r="48" spans="1:31" s="1" customFormat="1" ht="14.4" customHeight="1">
      <c r="B48" s="22"/>
      <c r="L48" s="22"/>
    </row>
    <row r="49" spans="1:31" s="1" customFormat="1" ht="14.4" customHeight="1">
      <c r="B49" s="22"/>
      <c r="L49" s="22"/>
    </row>
    <row r="50" spans="1:31" s="2" customFormat="1" ht="14.4" customHeight="1">
      <c r="B50" s="53"/>
      <c r="D50" s="140" t="s">
        <v>53</v>
      </c>
      <c r="E50" s="141"/>
      <c r="F50" s="141"/>
      <c r="G50" s="140" t="s">
        <v>54</v>
      </c>
      <c r="H50" s="141"/>
      <c r="I50" s="141"/>
      <c r="J50" s="141"/>
      <c r="K50" s="141"/>
      <c r="L50" s="53"/>
    </row>
    <row r="51" spans="1:31" ht="10.199999999999999">
      <c r="B51" s="22"/>
      <c r="L51" s="22"/>
    </row>
    <row r="52" spans="1:31" ht="10.199999999999999">
      <c r="B52" s="22"/>
      <c r="L52" s="22"/>
    </row>
    <row r="53" spans="1:31" ht="10.199999999999999">
      <c r="B53" s="22"/>
      <c r="L53" s="22"/>
    </row>
    <row r="54" spans="1:31" ht="10.199999999999999">
      <c r="B54" s="22"/>
      <c r="L54" s="22"/>
    </row>
    <row r="55" spans="1:31" ht="10.199999999999999">
      <c r="B55" s="22"/>
      <c r="L55" s="22"/>
    </row>
    <row r="56" spans="1:31" ht="10.199999999999999">
      <c r="B56" s="22"/>
      <c r="L56" s="22"/>
    </row>
    <row r="57" spans="1:31" ht="10.199999999999999">
      <c r="B57" s="22"/>
      <c r="L57" s="22"/>
    </row>
    <row r="58" spans="1:31" ht="10.199999999999999">
      <c r="B58" s="22"/>
      <c r="L58" s="22"/>
    </row>
    <row r="59" spans="1:31" ht="10.199999999999999">
      <c r="B59" s="22"/>
      <c r="L59" s="22"/>
    </row>
    <row r="60" spans="1:31" ht="10.199999999999999">
      <c r="B60" s="22"/>
      <c r="L60" s="22"/>
    </row>
    <row r="61" spans="1:31" s="2" customFormat="1" ht="13.2">
      <c r="A61" s="36"/>
      <c r="B61" s="41"/>
      <c r="C61" s="36"/>
      <c r="D61" s="142" t="s">
        <v>55</v>
      </c>
      <c r="E61" s="143"/>
      <c r="F61" s="144" t="s">
        <v>56</v>
      </c>
      <c r="G61" s="142" t="s">
        <v>55</v>
      </c>
      <c r="H61" s="143"/>
      <c r="I61" s="143"/>
      <c r="J61" s="145" t="s">
        <v>56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0.199999999999999">
      <c r="B62" s="22"/>
      <c r="L62" s="22"/>
    </row>
    <row r="63" spans="1:31" ht="10.199999999999999">
      <c r="B63" s="22"/>
      <c r="L63" s="22"/>
    </row>
    <row r="64" spans="1:31" ht="10.199999999999999">
      <c r="B64" s="22"/>
      <c r="L64" s="22"/>
    </row>
    <row r="65" spans="1:31" s="2" customFormat="1" ht="13.2">
      <c r="A65" s="36"/>
      <c r="B65" s="41"/>
      <c r="C65" s="36"/>
      <c r="D65" s="140" t="s">
        <v>57</v>
      </c>
      <c r="E65" s="146"/>
      <c r="F65" s="146"/>
      <c r="G65" s="140" t="s">
        <v>58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0.199999999999999">
      <c r="B66" s="22"/>
      <c r="L66" s="22"/>
    </row>
    <row r="67" spans="1:31" ht="10.199999999999999">
      <c r="B67" s="22"/>
      <c r="L67" s="22"/>
    </row>
    <row r="68" spans="1:31" ht="10.199999999999999">
      <c r="B68" s="22"/>
      <c r="L68" s="22"/>
    </row>
    <row r="69" spans="1:31" ht="10.199999999999999">
      <c r="B69" s="22"/>
      <c r="L69" s="22"/>
    </row>
    <row r="70" spans="1:31" ht="10.199999999999999">
      <c r="B70" s="22"/>
      <c r="L70" s="22"/>
    </row>
    <row r="71" spans="1:31" ht="10.199999999999999">
      <c r="B71" s="22"/>
      <c r="L71" s="22"/>
    </row>
    <row r="72" spans="1:31" ht="10.199999999999999">
      <c r="B72" s="22"/>
      <c r="L72" s="22"/>
    </row>
    <row r="73" spans="1:31" ht="10.199999999999999">
      <c r="B73" s="22"/>
      <c r="L73" s="22"/>
    </row>
    <row r="74" spans="1:31" ht="10.199999999999999">
      <c r="B74" s="22"/>
      <c r="L74" s="22"/>
    </row>
    <row r="75" spans="1:31" ht="10.199999999999999">
      <c r="B75" s="22"/>
      <c r="L75" s="22"/>
    </row>
    <row r="76" spans="1:31" s="2" customFormat="1" ht="13.2">
      <c r="A76" s="36"/>
      <c r="B76" s="41"/>
      <c r="C76" s="36"/>
      <c r="D76" s="142" t="s">
        <v>55</v>
      </c>
      <c r="E76" s="143"/>
      <c r="F76" s="144" t="s">
        <v>56</v>
      </c>
      <c r="G76" s="142" t="s">
        <v>55</v>
      </c>
      <c r="H76" s="143"/>
      <c r="I76" s="143"/>
      <c r="J76" s="145" t="s">
        <v>56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" customHeight="1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" customHeight="1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" customHeight="1">
      <c r="A82" s="36"/>
      <c r="B82" s="37"/>
      <c r="C82" s="25" t="s">
        <v>135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>
      <c r="A84" s="36"/>
      <c r="B84" s="37"/>
      <c r="C84" s="31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27" customHeight="1">
      <c r="A85" s="36"/>
      <c r="B85" s="37"/>
      <c r="C85" s="38"/>
      <c r="D85" s="38"/>
      <c r="E85" s="338" t="str">
        <f>E7</f>
        <v>Rekonstrukce stávajících garáží v suterénních, přízemních a dvorních prostorech objektů Vinohradská</v>
      </c>
      <c r="F85" s="339"/>
      <c r="G85" s="339"/>
      <c r="H85" s="339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>
      <c r="B86" s="23"/>
      <c r="C86" s="31" t="s">
        <v>132</v>
      </c>
      <c r="D86" s="24"/>
      <c r="E86" s="24"/>
      <c r="F86" s="24"/>
      <c r="G86" s="24"/>
      <c r="H86" s="24"/>
      <c r="I86" s="24"/>
      <c r="J86" s="24"/>
      <c r="K86" s="24"/>
      <c r="L86" s="22"/>
    </row>
    <row r="87" spans="1:31" s="2" customFormat="1" ht="14.4" customHeight="1">
      <c r="A87" s="36"/>
      <c r="B87" s="37"/>
      <c r="C87" s="38"/>
      <c r="D87" s="38"/>
      <c r="E87" s="338" t="s">
        <v>2017</v>
      </c>
      <c r="F87" s="340"/>
      <c r="G87" s="340"/>
      <c r="H87" s="340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>
      <c r="A88" s="36"/>
      <c r="B88" s="37"/>
      <c r="C88" s="31" t="s">
        <v>2018</v>
      </c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5.6" customHeight="1">
      <c r="A89" s="36"/>
      <c r="B89" s="37"/>
      <c r="C89" s="38"/>
      <c r="D89" s="38"/>
      <c r="E89" s="291" t="str">
        <f>E11</f>
        <v>D.1.4.02 - Zařízení vzduchotechniky</v>
      </c>
      <c r="F89" s="340"/>
      <c r="G89" s="340"/>
      <c r="H89" s="340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1" t="s">
        <v>20</v>
      </c>
      <c r="D91" s="38"/>
      <c r="E91" s="38"/>
      <c r="F91" s="29" t="str">
        <f>F14</f>
        <v>Vinohradská 114/1756, 116/1755, Praha3</v>
      </c>
      <c r="G91" s="38"/>
      <c r="H91" s="38"/>
      <c r="I91" s="31" t="s">
        <v>22</v>
      </c>
      <c r="J91" s="68" t="str">
        <f>IF(J14="","",J14)</f>
        <v>15. 4. 2022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40.799999999999997" customHeight="1">
      <c r="A93" s="36"/>
      <c r="B93" s="37"/>
      <c r="C93" s="31" t="s">
        <v>24</v>
      </c>
      <c r="D93" s="38"/>
      <c r="E93" s="38"/>
      <c r="F93" s="29" t="str">
        <f>E17</f>
        <v>Městská část Praha 3, Havlíčkovo nám.9/700, Praha3</v>
      </c>
      <c r="G93" s="38"/>
      <c r="H93" s="38"/>
      <c r="I93" s="31" t="s">
        <v>32</v>
      </c>
      <c r="J93" s="34" t="str">
        <f>E23</f>
        <v>Contractis, s.r.o., Moulíkova 3286/1b, Praha 5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6" customHeight="1">
      <c r="A94" s="36"/>
      <c r="B94" s="37"/>
      <c r="C94" s="31" t="s">
        <v>30</v>
      </c>
      <c r="D94" s="38"/>
      <c r="E94" s="38"/>
      <c r="F94" s="29" t="str">
        <f>IF(E20="","",E20)</f>
        <v>Vyplň údaj</v>
      </c>
      <c r="G94" s="38"/>
      <c r="H94" s="38"/>
      <c r="I94" s="31" t="s">
        <v>37</v>
      </c>
      <c r="J94" s="34" t="str">
        <f>E26</f>
        <v xml:space="preserve"> </v>
      </c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29.25" customHeight="1">
      <c r="A96" s="36"/>
      <c r="B96" s="37"/>
      <c r="C96" s="151" t="s">
        <v>136</v>
      </c>
      <c r="D96" s="152"/>
      <c r="E96" s="152"/>
      <c r="F96" s="152"/>
      <c r="G96" s="152"/>
      <c r="H96" s="152"/>
      <c r="I96" s="152"/>
      <c r="J96" s="153" t="s">
        <v>137</v>
      </c>
      <c r="K96" s="152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47" s="2" customFormat="1" ht="10.35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47" s="2" customFormat="1" ht="22.8" customHeight="1">
      <c r="A98" s="36"/>
      <c r="B98" s="37"/>
      <c r="C98" s="154" t="s">
        <v>138</v>
      </c>
      <c r="D98" s="38"/>
      <c r="E98" s="38"/>
      <c r="F98" s="38"/>
      <c r="G98" s="38"/>
      <c r="H98" s="38"/>
      <c r="I98" s="38"/>
      <c r="J98" s="86">
        <f>J128</f>
        <v>0</v>
      </c>
      <c r="K98" s="38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9" t="s">
        <v>139</v>
      </c>
    </row>
    <row r="99" spans="1:47" s="9" customFormat="1" ht="24.9" customHeight="1">
      <c r="B99" s="155"/>
      <c r="C99" s="156"/>
      <c r="D99" s="157" t="s">
        <v>146</v>
      </c>
      <c r="E99" s="158"/>
      <c r="F99" s="158"/>
      <c r="G99" s="158"/>
      <c r="H99" s="158"/>
      <c r="I99" s="158"/>
      <c r="J99" s="159">
        <f>J129</f>
        <v>0</v>
      </c>
      <c r="K99" s="156"/>
      <c r="L99" s="160"/>
    </row>
    <row r="100" spans="1:47" s="10" customFormat="1" ht="19.95" customHeight="1">
      <c r="B100" s="161"/>
      <c r="C100" s="106"/>
      <c r="D100" s="162" t="s">
        <v>2362</v>
      </c>
      <c r="E100" s="163"/>
      <c r="F100" s="163"/>
      <c r="G100" s="163"/>
      <c r="H100" s="163"/>
      <c r="I100" s="163"/>
      <c r="J100" s="164">
        <f>J130</f>
        <v>0</v>
      </c>
      <c r="K100" s="106"/>
      <c r="L100" s="165"/>
    </row>
    <row r="101" spans="1:47" s="10" customFormat="1" ht="14.85" customHeight="1">
      <c r="B101" s="161"/>
      <c r="C101" s="106"/>
      <c r="D101" s="162" t="s">
        <v>2363</v>
      </c>
      <c r="E101" s="163"/>
      <c r="F101" s="163"/>
      <c r="G101" s="163"/>
      <c r="H101" s="163"/>
      <c r="I101" s="163"/>
      <c r="J101" s="164">
        <f>J131</f>
        <v>0</v>
      </c>
      <c r="K101" s="106"/>
      <c r="L101" s="165"/>
    </row>
    <row r="102" spans="1:47" s="10" customFormat="1" ht="14.85" customHeight="1">
      <c r="B102" s="161"/>
      <c r="C102" s="106"/>
      <c r="D102" s="162" t="s">
        <v>2364</v>
      </c>
      <c r="E102" s="163"/>
      <c r="F102" s="163"/>
      <c r="G102" s="163"/>
      <c r="H102" s="163"/>
      <c r="I102" s="163"/>
      <c r="J102" s="164">
        <f>J161</f>
        <v>0</v>
      </c>
      <c r="K102" s="106"/>
      <c r="L102" s="165"/>
    </row>
    <row r="103" spans="1:47" s="10" customFormat="1" ht="14.85" customHeight="1">
      <c r="B103" s="161"/>
      <c r="C103" s="106"/>
      <c r="D103" s="162" t="s">
        <v>2365</v>
      </c>
      <c r="E103" s="163"/>
      <c r="F103" s="163"/>
      <c r="G103" s="163"/>
      <c r="H103" s="163"/>
      <c r="I103" s="163"/>
      <c r="J103" s="164">
        <f>J165</f>
        <v>0</v>
      </c>
      <c r="K103" s="106"/>
      <c r="L103" s="165"/>
    </row>
    <row r="104" spans="1:47" s="10" customFormat="1" ht="14.85" customHeight="1">
      <c r="B104" s="161"/>
      <c r="C104" s="106"/>
      <c r="D104" s="162" t="s">
        <v>2366</v>
      </c>
      <c r="E104" s="163"/>
      <c r="F104" s="163"/>
      <c r="G104" s="163"/>
      <c r="H104" s="163"/>
      <c r="I104" s="163"/>
      <c r="J104" s="164">
        <f>J171</f>
        <v>0</v>
      </c>
      <c r="K104" s="106"/>
      <c r="L104" s="165"/>
    </row>
    <row r="105" spans="1:47" s="10" customFormat="1" ht="14.85" customHeight="1">
      <c r="B105" s="161"/>
      <c r="C105" s="106"/>
      <c r="D105" s="162" t="s">
        <v>2367</v>
      </c>
      <c r="E105" s="163"/>
      <c r="F105" s="163"/>
      <c r="G105" s="163"/>
      <c r="H105" s="163"/>
      <c r="I105" s="163"/>
      <c r="J105" s="164">
        <f>J180</f>
        <v>0</v>
      </c>
      <c r="K105" s="106"/>
      <c r="L105" s="165"/>
    </row>
    <row r="106" spans="1:47" s="10" customFormat="1" ht="14.85" customHeight="1">
      <c r="B106" s="161"/>
      <c r="C106" s="106"/>
      <c r="D106" s="162" t="s">
        <v>2368</v>
      </c>
      <c r="E106" s="163"/>
      <c r="F106" s="163"/>
      <c r="G106" s="163"/>
      <c r="H106" s="163"/>
      <c r="I106" s="163"/>
      <c r="J106" s="164">
        <f>J184</f>
        <v>0</v>
      </c>
      <c r="K106" s="106"/>
      <c r="L106" s="165"/>
    </row>
    <row r="107" spans="1:47" s="2" customFormat="1" ht="21.75" customHeight="1">
      <c r="A107" s="36"/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47" s="2" customFormat="1" ht="6.9" customHeight="1">
      <c r="A108" s="36"/>
      <c r="B108" s="56"/>
      <c r="C108" s="57"/>
      <c r="D108" s="57"/>
      <c r="E108" s="57"/>
      <c r="F108" s="57"/>
      <c r="G108" s="57"/>
      <c r="H108" s="57"/>
      <c r="I108" s="57"/>
      <c r="J108" s="57"/>
      <c r="K108" s="57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12" spans="1:47" s="2" customFormat="1" ht="6.9" customHeight="1">
      <c r="A112" s="36"/>
      <c r="B112" s="58"/>
      <c r="C112" s="59"/>
      <c r="D112" s="59"/>
      <c r="E112" s="59"/>
      <c r="F112" s="59"/>
      <c r="G112" s="59"/>
      <c r="H112" s="59"/>
      <c r="I112" s="59"/>
      <c r="J112" s="59"/>
      <c r="K112" s="59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63" s="2" customFormat="1" ht="24.9" customHeight="1">
      <c r="A113" s="36"/>
      <c r="B113" s="37"/>
      <c r="C113" s="25" t="s">
        <v>149</v>
      </c>
      <c r="D113" s="38"/>
      <c r="E113" s="38"/>
      <c r="F113" s="38"/>
      <c r="G113" s="38"/>
      <c r="H113" s="38"/>
      <c r="I113" s="38"/>
      <c r="J113" s="38"/>
      <c r="K113" s="38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63" s="2" customFormat="1" ht="6.9" customHeight="1">
      <c r="A114" s="36"/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63" s="2" customFormat="1" ht="12" customHeight="1">
      <c r="A115" s="36"/>
      <c r="B115" s="37"/>
      <c r="C115" s="31" t="s">
        <v>16</v>
      </c>
      <c r="D115" s="38"/>
      <c r="E115" s="38"/>
      <c r="F115" s="38"/>
      <c r="G115" s="38"/>
      <c r="H115" s="38"/>
      <c r="I115" s="38"/>
      <c r="J115" s="38"/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3" s="2" customFormat="1" ht="27" customHeight="1">
      <c r="A116" s="36"/>
      <c r="B116" s="37"/>
      <c r="C116" s="38"/>
      <c r="D116" s="38"/>
      <c r="E116" s="338" t="str">
        <f>E7</f>
        <v>Rekonstrukce stávajících garáží v suterénních, přízemních a dvorních prostorech objektů Vinohradská</v>
      </c>
      <c r="F116" s="339"/>
      <c r="G116" s="339"/>
      <c r="H116" s="339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3" s="1" customFormat="1" ht="12" customHeight="1">
      <c r="B117" s="23"/>
      <c r="C117" s="31" t="s">
        <v>132</v>
      </c>
      <c r="D117" s="24"/>
      <c r="E117" s="24"/>
      <c r="F117" s="24"/>
      <c r="G117" s="24"/>
      <c r="H117" s="24"/>
      <c r="I117" s="24"/>
      <c r="J117" s="24"/>
      <c r="K117" s="24"/>
      <c r="L117" s="22"/>
    </row>
    <row r="118" spans="1:63" s="2" customFormat="1" ht="14.4" customHeight="1">
      <c r="A118" s="36"/>
      <c r="B118" s="37"/>
      <c r="C118" s="38"/>
      <c r="D118" s="38"/>
      <c r="E118" s="338" t="s">
        <v>2017</v>
      </c>
      <c r="F118" s="340"/>
      <c r="G118" s="340"/>
      <c r="H118" s="340"/>
      <c r="I118" s="38"/>
      <c r="J118" s="38"/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3" s="2" customFormat="1" ht="12" customHeight="1">
      <c r="A119" s="36"/>
      <c r="B119" s="37"/>
      <c r="C119" s="31" t="s">
        <v>2018</v>
      </c>
      <c r="D119" s="38"/>
      <c r="E119" s="38"/>
      <c r="F119" s="38"/>
      <c r="G119" s="38"/>
      <c r="H119" s="38"/>
      <c r="I119" s="38"/>
      <c r="J119" s="38"/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3" s="2" customFormat="1" ht="15.6" customHeight="1">
      <c r="A120" s="36"/>
      <c r="B120" s="37"/>
      <c r="C120" s="38"/>
      <c r="D120" s="38"/>
      <c r="E120" s="291" t="str">
        <f>E11</f>
        <v>D.1.4.02 - Zařízení vzduchotechniky</v>
      </c>
      <c r="F120" s="340"/>
      <c r="G120" s="340"/>
      <c r="H120" s="340"/>
      <c r="I120" s="38"/>
      <c r="J120" s="38"/>
      <c r="K120" s="38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63" s="2" customFormat="1" ht="6.9" customHeight="1">
      <c r="A121" s="36"/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63" s="2" customFormat="1" ht="12" customHeight="1">
      <c r="A122" s="36"/>
      <c r="B122" s="37"/>
      <c r="C122" s="31" t="s">
        <v>20</v>
      </c>
      <c r="D122" s="38"/>
      <c r="E122" s="38"/>
      <c r="F122" s="29" t="str">
        <f>F14</f>
        <v>Vinohradská 114/1756, 116/1755, Praha3</v>
      </c>
      <c r="G122" s="38"/>
      <c r="H122" s="38"/>
      <c r="I122" s="31" t="s">
        <v>22</v>
      </c>
      <c r="J122" s="68" t="str">
        <f>IF(J14="","",J14)</f>
        <v>15. 4. 2022</v>
      </c>
      <c r="K122" s="38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63" s="2" customFormat="1" ht="6.9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63" s="2" customFormat="1" ht="40.799999999999997" customHeight="1">
      <c r="A124" s="36"/>
      <c r="B124" s="37"/>
      <c r="C124" s="31" t="s">
        <v>24</v>
      </c>
      <c r="D124" s="38"/>
      <c r="E124" s="38"/>
      <c r="F124" s="29" t="str">
        <f>E17</f>
        <v>Městská část Praha 3, Havlíčkovo nám.9/700, Praha3</v>
      </c>
      <c r="G124" s="38"/>
      <c r="H124" s="38"/>
      <c r="I124" s="31" t="s">
        <v>32</v>
      </c>
      <c r="J124" s="34" t="str">
        <f>E23</f>
        <v>Contractis, s.r.o., Moulíkova 3286/1b, Praha 5</v>
      </c>
      <c r="K124" s="38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pans="1:63" s="2" customFormat="1" ht="15.6" customHeight="1">
      <c r="A125" s="36"/>
      <c r="B125" s="37"/>
      <c r="C125" s="31" t="s">
        <v>30</v>
      </c>
      <c r="D125" s="38"/>
      <c r="E125" s="38"/>
      <c r="F125" s="29" t="str">
        <f>IF(E20="","",E20)</f>
        <v>Vyplň údaj</v>
      </c>
      <c r="G125" s="38"/>
      <c r="H125" s="38"/>
      <c r="I125" s="31" t="s">
        <v>37</v>
      </c>
      <c r="J125" s="34" t="str">
        <f>E26</f>
        <v xml:space="preserve"> </v>
      </c>
      <c r="K125" s="38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pans="1:63" s="2" customFormat="1" ht="10.35" customHeight="1">
      <c r="A126" s="36"/>
      <c r="B126" s="37"/>
      <c r="C126" s="38"/>
      <c r="D126" s="38"/>
      <c r="E126" s="38"/>
      <c r="F126" s="38"/>
      <c r="G126" s="38"/>
      <c r="H126" s="38"/>
      <c r="I126" s="38"/>
      <c r="J126" s="38"/>
      <c r="K126" s="38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pans="1:63" s="11" customFormat="1" ht="29.25" customHeight="1">
      <c r="A127" s="166"/>
      <c r="B127" s="167"/>
      <c r="C127" s="168" t="s">
        <v>150</v>
      </c>
      <c r="D127" s="169" t="s">
        <v>65</v>
      </c>
      <c r="E127" s="169" t="s">
        <v>61</v>
      </c>
      <c r="F127" s="169" t="s">
        <v>62</v>
      </c>
      <c r="G127" s="169" t="s">
        <v>151</v>
      </c>
      <c r="H127" s="169" t="s">
        <v>152</v>
      </c>
      <c r="I127" s="169" t="s">
        <v>153</v>
      </c>
      <c r="J127" s="169" t="s">
        <v>137</v>
      </c>
      <c r="K127" s="170" t="s">
        <v>154</v>
      </c>
      <c r="L127" s="171"/>
      <c r="M127" s="77" t="s">
        <v>1</v>
      </c>
      <c r="N127" s="78" t="s">
        <v>44</v>
      </c>
      <c r="O127" s="78" t="s">
        <v>155</v>
      </c>
      <c r="P127" s="78" t="s">
        <v>156</v>
      </c>
      <c r="Q127" s="78" t="s">
        <v>157</v>
      </c>
      <c r="R127" s="78" t="s">
        <v>158</v>
      </c>
      <c r="S127" s="78" t="s">
        <v>159</v>
      </c>
      <c r="T127" s="79" t="s">
        <v>160</v>
      </c>
      <c r="U127" s="166"/>
      <c r="V127" s="166"/>
      <c r="W127" s="166"/>
      <c r="X127" s="166"/>
      <c r="Y127" s="166"/>
      <c r="Z127" s="166"/>
      <c r="AA127" s="166"/>
      <c r="AB127" s="166"/>
      <c r="AC127" s="166"/>
      <c r="AD127" s="166"/>
      <c r="AE127" s="166"/>
    </row>
    <row r="128" spans="1:63" s="2" customFormat="1" ht="22.8" customHeight="1">
      <c r="A128" s="36"/>
      <c r="B128" s="37"/>
      <c r="C128" s="84" t="s">
        <v>161</v>
      </c>
      <c r="D128" s="38"/>
      <c r="E128" s="38"/>
      <c r="F128" s="38"/>
      <c r="G128" s="38"/>
      <c r="H128" s="38"/>
      <c r="I128" s="38"/>
      <c r="J128" s="172">
        <f>BK128</f>
        <v>0</v>
      </c>
      <c r="K128" s="38"/>
      <c r="L128" s="41"/>
      <c r="M128" s="80"/>
      <c r="N128" s="173"/>
      <c r="O128" s="81"/>
      <c r="P128" s="174">
        <f>P129</f>
        <v>0</v>
      </c>
      <c r="Q128" s="81"/>
      <c r="R128" s="174">
        <f>R129</f>
        <v>0</v>
      </c>
      <c r="S128" s="81"/>
      <c r="T128" s="175">
        <f>T129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79</v>
      </c>
      <c r="AU128" s="19" t="s">
        <v>139</v>
      </c>
      <c r="BK128" s="176">
        <f>BK129</f>
        <v>0</v>
      </c>
    </row>
    <row r="129" spans="1:65" s="12" customFormat="1" ht="25.95" customHeight="1">
      <c r="B129" s="177"/>
      <c r="C129" s="178"/>
      <c r="D129" s="179" t="s">
        <v>79</v>
      </c>
      <c r="E129" s="180" t="s">
        <v>533</v>
      </c>
      <c r="F129" s="180" t="s">
        <v>534</v>
      </c>
      <c r="G129" s="178"/>
      <c r="H129" s="178"/>
      <c r="I129" s="181"/>
      <c r="J129" s="182">
        <f>BK129</f>
        <v>0</v>
      </c>
      <c r="K129" s="178"/>
      <c r="L129" s="183"/>
      <c r="M129" s="184"/>
      <c r="N129" s="185"/>
      <c r="O129" s="185"/>
      <c r="P129" s="186">
        <f>P130</f>
        <v>0</v>
      </c>
      <c r="Q129" s="185"/>
      <c r="R129" s="186">
        <f>R130</f>
        <v>0</v>
      </c>
      <c r="S129" s="185"/>
      <c r="T129" s="187">
        <f>T130</f>
        <v>0</v>
      </c>
      <c r="AR129" s="188" t="s">
        <v>90</v>
      </c>
      <c r="AT129" s="189" t="s">
        <v>79</v>
      </c>
      <c r="AU129" s="189" t="s">
        <v>80</v>
      </c>
      <c r="AY129" s="188" t="s">
        <v>164</v>
      </c>
      <c r="BK129" s="190">
        <f>BK130</f>
        <v>0</v>
      </c>
    </row>
    <row r="130" spans="1:65" s="12" customFormat="1" ht="22.8" customHeight="1">
      <c r="B130" s="177"/>
      <c r="C130" s="178"/>
      <c r="D130" s="179" t="s">
        <v>79</v>
      </c>
      <c r="E130" s="191" t="s">
        <v>2369</v>
      </c>
      <c r="F130" s="191" t="s">
        <v>2370</v>
      </c>
      <c r="G130" s="178"/>
      <c r="H130" s="178"/>
      <c r="I130" s="181"/>
      <c r="J130" s="192">
        <f>BK130</f>
        <v>0</v>
      </c>
      <c r="K130" s="178"/>
      <c r="L130" s="183"/>
      <c r="M130" s="184"/>
      <c r="N130" s="185"/>
      <c r="O130" s="185"/>
      <c r="P130" s="186">
        <f>P131+P161+P165+P171+P180+P184</f>
        <v>0</v>
      </c>
      <c r="Q130" s="185"/>
      <c r="R130" s="186">
        <f>R131+R161+R165+R171+R180+R184</f>
        <v>0</v>
      </c>
      <c r="S130" s="185"/>
      <c r="T130" s="187">
        <f>T131+T161+T165+T171+T180+T184</f>
        <v>0</v>
      </c>
      <c r="AR130" s="188" t="s">
        <v>90</v>
      </c>
      <c r="AT130" s="189" t="s">
        <v>79</v>
      </c>
      <c r="AU130" s="189" t="s">
        <v>88</v>
      </c>
      <c r="AY130" s="188" t="s">
        <v>164</v>
      </c>
      <c r="BK130" s="190">
        <f>BK131+BK161+BK165+BK171+BK180+BK184</f>
        <v>0</v>
      </c>
    </row>
    <row r="131" spans="1:65" s="12" customFormat="1" ht="20.85" customHeight="1">
      <c r="B131" s="177"/>
      <c r="C131" s="178"/>
      <c r="D131" s="179" t="s">
        <v>79</v>
      </c>
      <c r="E131" s="191" t="s">
        <v>2371</v>
      </c>
      <c r="F131" s="191" t="s">
        <v>2372</v>
      </c>
      <c r="G131" s="178"/>
      <c r="H131" s="178"/>
      <c r="I131" s="181"/>
      <c r="J131" s="192">
        <f>BK131</f>
        <v>0</v>
      </c>
      <c r="K131" s="178"/>
      <c r="L131" s="183"/>
      <c r="M131" s="184"/>
      <c r="N131" s="185"/>
      <c r="O131" s="185"/>
      <c r="P131" s="186">
        <f>SUM(P132:P160)</f>
        <v>0</v>
      </c>
      <c r="Q131" s="185"/>
      <c r="R131" s="186">
        <f>SUM(R132:R160)</f>
        <v>0</v>
      </c>
      <c r="S131" s="185"/>
      <c r="T131" s="187">
        <f>SUM(T132:T160)</f>
        <v>0</v>
      </c>
      <c r="AR131" s="188" t="s">
        <v>90</v>
      </c>
      <c r="AT131" s="189" t="s">
        <v>79</v>
      </c>
      <c r="AU131" s="189" t="s">
        <v>90</v>
      </c>
      <c r="AY131" s="188" t="s">
        <v>164</v>
      </c>
      <c r="BK131" s="190">
        <f>SUM(BK132:BK160)</f>
        <v>0</v>
      </c>
    </row>
    <row r="132" spans="1:65" s="2" customFormat="1" ht="30" customHeight="1">
      <c r="A132" s="36"/>
      <c r="B132" s="37"/>
      <c r="C132" s="193" t="s">
        <v>88</v>
      </c>
      <c r="D132" s="193" t="s">
        <v>166</v>
      </c>
      <c r="E132" s="194" t="s">
        <v>2373</v>
      </c>
      <c r="F132" s="195" t="s">
        <v>2374</v>
      </c>
      <c r="G132" s="196" t="s">
        <v>579</v>
      </c>
      <c r="H132" s="197">
        <v>1</v>
      </c>
      <c r="I132" s="198"/>
      <c r="J132" s="199">
        <f t="shared" ref="J132:J160" si="0">ROUND(I132*H132,2)</f>
        <v>0</v>
      </c>
      <c r="K132" s="195" t="s">
        <v>1</v>
      </c>
      <c r="L132" s="41"/>
      <c r="M132" s="200" t="s">
        <v>1</v>
      </c>
      <c r="N132" s="201" t="s">
        <v>45</v>
      </c>
      <c r="O132" s="73"/>
      <c r="P132" s="202">
        <f t="shared" ref="P132:P160" si="1">O132*H132</f>
        <v>0</v>
      </c>
      <c r="Q132" s="202">
        <v>0</v>
      </c>
      <c r="R132" s="202">
        <f t="shared" ref="R132:R160" si="2">Q132*H132</f>
        <v>0</v>
      </c>
      <c r="S132" s="202">
        <v>0</v>
      </c>
      <c r="T132" s="203">
        <f t="shared" ref="T132:T160" si="3"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04" t="s">
        <v>270</v>
      </c>
      <c r="AT132" s="204" t="s">
        <v>166</v>
      </c>
      <c r="AU132" s="204" t="s">
        <v>179</v>
      </c>
      <c r="AY132" s="19" t="s">
        <v>164</v>
      </c>
      <c r="BE132" s="205">
        <f t="shared" ref="BE132:BE160" si="4">IF(N132="základní",J132,0)</f>
        <v>0</v>
      </c>
      <c r="BF132" s="205">
        <f t="shared" ref="BF132:BF160" si="5">IF(N132="snížená",J132,0)</f>
        <v>0</v>
      </c>
      <c r="BG132" s="205">
        <f t="shared" ref="BG132:BG160" si="6">IF(N132="zákl. přenesená",J132,0)</f>
        <v>0</v>
      </c>
      <c r="BH132" s="205">
        <f t="shared" ref="BH132:BH160" si="7">IF(N132="sníž. přenesená",J132,0)</f>
        <v>0</v>
      </c>
      <c r="BI132" s="205">
        <f t="shared" ref="BI132:BI160" si="8">IF(N132="nulová",J132,0)</f>
        <v>0</v>
      </c>
      <c r="BJ132" s="19" t="s">
        <v>88</v>
      </c>
      <c r="BK132" s="205">
        <f t="shared" ref="BK132:BK160" si="9">ROUND(I132*H132,2)</f>
        <v>0</v>
      </c>
      <c r="BL132" s="19" t="s">
        <v>270</v>
      </c>
      <c r="BM132" s="204" t="s">
        <v>2375</v>
      </c>
    </row>
    <row r="133" spans="1:65" s="2" customFormat="1" ht="30" customHeight="1">
      <c r="A133" s="36"/>
      <c r="B133" s="37"/>
      <c r="C133" s="193" t="s">
        <v>90</v>
      </c>
      <c r="D133" s="193" t="s">
        <v>166</v>
      </c>
      <c r="E133" s="194" t="s">
        <v>2376</v>
      </c>
      <c r="F133" s="195" t="s">
        <v>2377</v>
      </c>
      <c r="G133" s="196" t="s">
        <v>579</v>
      </c>
      <c r="H133" s="197">
        <v>1</v>
      </c>
      <c r="I133" s="198"/>
      <c r="J133" s="199">
        <f t="shared" si="0"/>
        <v>0</v>
      </c>
      <c r="K133" s="195" t="s">
        <v>1</v>
      </c>
      <c r="L133" s="41"/>
      <c r="M133" s="200" t="s">
        <v>1</v>
      </c>
      <c r="N133" s="201" t="s">
        <v>45</v>
      </c>
      <c r="O133" s="73"/>
      <c r="P133" s="202">
        <f t="shared" si="1"/>
        <v>0</v>
      </c>
      <c r="Q133" s="202">
        <v>0</v>
      </c>
      <c r="R133" s="202">
        <f t="shared" si="2"/>
        <v>0</v>
      </c>
      <c r="S133" s="202">
        <v>0</v>
      </c>
      <c r="T133" s="203">
        <f t="shared" si="3"/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04" t="s">
        <v>270</v>
      </c>
      <c r="AT133" s="204" t="s">
        <v>166</v>
      </c>
      <c r="AU133" s="204" t="s">
        <v>179</v>
      </c>
      <c r="AY133" s="19" t="s">
        <v>164</v>
      </c>
      <c r="BE133" s="205">
        <f t="shared" si="4"/>
        <v>0</v>
      </c>
      <c r="BF133" s="205">
        <f t="shared" si="5"/>
        <v>0</v>
      </c>
      <c r="BG133" s="205">
        <f t="shared" si="6"/>
        <v>0</v>
      </c>
      <c r="BH133" s="205">
        <f t="shared" si="7"/>
        <v>0</v>
      </c>
      <c r="BI133" s="205">
        <f t="shared" si="8"/>
        <v>0</v>
      </c>
      <c r="BJ133" s="19" t="s">
        <v>88</v>
      </c>
      <c r="BK133" s="205">
        <f t="shared" si="9"/>
        <v>0</v>
      </c>
      <c r="BL133" s="19" t="s">
        <v>270</v>
      </c>
      <c r="BM133" s="204" t="s">
        <v>2378</v>
      </c>
    </row>
    <row r="134" spans="1:65" s="2" customFormat="1" ht="30" customHeight="1">
      <c r="A134" s="36"/>
      <c r="B134" s="37"/>
      <c r="C134" s="193" t="s">
        <v>179</v>
      </c>
      <c r="D134" s="193" t="s">
        <v>166</v>
      </c>
      <c r="E134" s="194" t="s">
        <v>2379</v>
      </c>
      <c r="F134" s="195" t="s">
        <v>2380</v>
      </c>
      <c r="G134" s="196" t="s">
        <v>579</v>
      </c>
      <c r="H134" s="197">
        <v>1</v>
      </c>
      <c r="I134" s="198"/>
      <c r="J134" s="199">
        <f t="shared" si="0"/>
        <v>0</v>
      </c>
      <c r="K134" s="195" t="s">
        <v>1</v>
      </c>
      <c r="L134" s="41"/>
      <c r="M134" s="200" t="s">
        <v>1</v>
      </c>
      <c r="N134" s="201" t="s">
        <v>45</v>
      </c>
      <c r="O134" s="73"/>
      <c r="P134" s="202">
        <f t="shared" si="1"/>
        <v>0</v>
      </c>
      <c r="Q134" s="202">
        <v>0</v>
      </c>
      <c r="R134" s="202">
        <f t="shared" si="2"/>
        <v>0</v>
      </c>
      <c r="S134" s="202">
        <v>0</v>
      </c>
      <c r="T134" s="203">
        <f t="shared" si="3"/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04" t="s">
        <v>270</v>
      </c>
      <c r="AT134" s="204" t="s">
        <v>166</v>
      </c>
      <c r="AU134" s="204" t="s">
        <v>179</v>
      </c>
      <c r="AY134" s="19" t="s">
        <v>164</v>
      </c>
      <c r="BE134" s="205">
        <f t="shared" si="4"/>
        <v>0</v>
      </c>
      <c r="BF134" s="205">
        <f t="shared" si="5"/>
        <v>0</v>
      </c>
      <c r="BG134" s="205">
        <f t="shared" si="6"/>
        <v>0</v>
      </c>
      <c r="BH134" s="205">
        <f t="shared" si="7"/>
        <v>0</v>
      </c>
      <c r="BI134" s="205">
        <f t="shared" si="8"/>
        <v>0</v>
      </c>
      <c r="BJ134" s="19" t="s">
        <v>88</v>
      </c>
      <c r="BK134" s="205">
        <f t="shared" si="9"/>
        <v>0</v>
      </c>
      <c r="BL134" s="19" t="s">
        <v>270</v>
      </c>
      <c r="BM134" s="204" t="s">
        <v>2381</v>
      </c>
    </row>
    <row r="135" spans="1:65" s="2" customFormat="1" ht="30" customHeight="1">
      <c r="A135" s="36"/>
      <c r="B135" s="37"/>
      <c r="C135" s="193" t="s">
        <v>171</v>
      </c>
      <c r="D135" s="193" t="s">
        <v>166</v>
      </c>
      <c r="E135" s="194" t="s">
        <v>2382</v>
      </c>
      <c r="F135" s="195" t="s">
        <v>2383</v>
      </c>
      <c r="G135" s="196" t="s">
        <v>579</v>
      </c>
      <c r="H135" s="197">
        <v>1</v>
      </c>
      <c r="I135" s="198"/>
      <c r="J135" s="199">
        <f t="shared" si="0"/>
        <v>0</v>
      </c>
      <c r="K135" s="195" t="s">
        <v>1</v>
      </c>
      <c r="L135" s="41"/>
      <c r="M135" s="200" t="s">
        <v>1</v>
      </c>
      <c r="N135" s="201" t="s">
        <v>45</v>
      </c>
      <c r="O135" s="73"/>
      <c r="P135" s="202">
        <f t="shared" si="1"/>
        <v>0</v>
      </c>
      <c r="Q135" s="202">
        <v>0</v>
      </c>
      <c r="R135" s="202">
        <f t="shared" si="2"/>
        <v>0</v>
      </c>
      <c r="S135" s="202">
        <v>0</v>
      </c>
      <c r="T135" s="203">
        <f t="shared" si="3"/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04" t="s">
        <v>270</v>
      </c>
      <c r="AT135" s="204" t="s">
        <v>166</v>
      </c>
      <c r="AU135" s="204" t="s">
        <v>179</v>
      </c>
      <c r="AY135" s="19" t="s">
        <v>164</v>
      </c>
      <c r="BE135" s="205">
        <f t="shared" si="4"/>
        <v>0</v>
      </c>
      <c r="BF135" s="205">
        <f t="shared" si="5"/>
        <v>0</v>
      </c>
      <c r="BG135" s="205">
        <f t="shared" si="6"/>
        <v>0</v>
      </c>
      <c r="BH135" s="205">
        <f t="shared" si="7"/>
        <v>0</v>
      </c>
      <c r="BI135" s="205">
        <f t="shared" si="8"/>
        <v>0</v>
      </c>
      <c r="BJ135" s="19" t="s">
        <v>88</v>
      </c>
      <c r="BK135" s="205">
        <f t="shared" si="9"/>
        <v>0</v>
      </c>
      <c r="BL135" s="19" t="s">
        <v>270</v>
      </c>
      <c r="BM135" s="204" t="s">
        <v>2384</v>
      </c>
    </row>
    <row r="136" spans="1:65" s="2" customFormat="1" ht="14.4" customHeight="1">
      <c r="A136" s="36"/>
      <c r="B136" s="37"/>
      <c r="C136" s="193" t="s">
        <v>189</v>
      </c>
      <c r="D136" s="193" t="s">
        <v>166</v>
      </c>
      <c r="E136" s="194" t="s">
        <v>2385</v>
      </c>
      <c r="F136" s="195" t="s">
        <v>2386</v>
      </c>
      <c r="G136" s="196" t="s">
        <v>325</v>
      </c>
      <c r="H136" s="197">
        <v>2</v>
      </c>
      <c r="I136" s="198"/>
      <c r="J136" s="199">
        <f t="shared" si="0"/>
        <v>0</v>
      </c>
      <c r="K136" s="195" t="s">
        <v>1</v>
      </c>
      <c r="L136" s="41"/>
      <c r="M136" s="200" t="s">
        <v>1</v>
      </c>
      <c r="N136" s="201" t="s">
        <v>45</v>
      </c>
      <c r="O136" s="73"/>
      <c r="P136" s="202">
        <f t="shared" si="1"/>
        <v>0</v>
      </c>
      <c r="Q136" s="202">
        <v>0</v>
      </c>
      <c r="R136" s="202">
        <f t="shared" si="2"/>
        <v>0</v>
      </c>
      <c r="S136" s="202">
        <v>0</v>
      </c>
      <c r="T136" s="203">
        <f t="shared" si="3"/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4" t="s">
        <v>270</v>
      </c>
      <c r="AT136" s="204" t="s">
        <v>166</v>
      </c>
      <c r="AU136" s="204" t="s">
        <v>179</v>
      </c>
      <c r="AY136" s="19" t="s">
        <v>164</v>
      </c>
      <c r="BE136" s="205">
        <f t="shared" si="4"/>
        <v>0</v>
      </c>
      <c r="BF136" s="205">
        <f t="shared" si="5"/>
        <v>0</v>
      </c>
      <c r="BG136" s="205">
        <f t="shared" si="6"/>
        <v>0</v>
      </c>
      <c r="BH136" s="205">
        <f t="shared" si="7"/>
        <v>0</v>
      </c>
      <c r="BI136" s="205">
        <f t="shared" si="8"/>
        <v>0</v>
      </c>
      <c r="BJ136" s="19" t="s">
        <v>88</v>
      </c>
      <c r="BK136" s="205">
        <f t="shared" si="9"/>
        <v>0</v>
      </c>
      <c r="BL136" s="19" t="s">
        <v>270</v>
      </c>
      <c r="BM136" s="204" t="s">
        <v>2387</v>
      </c>
    </row>
    <row r="137" spans="1:65" s="2" customFormat="1" ht="14.4" customHeight="1">
      <c r="A137" s="36"/>
      <c r="B137" s="37"/>
      <c r="C137" s="193" t="s">
        <v>198</v>
      </c>
      <c r="D137" s="193" t="s">
        <v>166</v>
      </c>
      <c r="E137" s="194" t="s">
        <v>2388</v>
      </c>
      <c r="F137" s="195" t="s">
        <v>2389</v>
      </c>
      <c r="G137" s="196" t="s">
        <v>325</v>
      </c>
      <c r="H137" s="197">
        <v>2</v>
      </c>
      <c r="I137" s="198"/>
      <c r="J137" s="199">
        <f t="shared" si="0"/>
        <v>0</v>
      </c>
      <c r="K137" s="195" t="s">
        <v>1</v>
      </c>
      <c r="L137" s="41"/>
      <c r="M137" s="200" t="s">
        <v>1</v>
      </c>
      <c r="N137" s="201" t="s">
        <v>45</v>
      </c>
      <c r="O137" s="73"/>
      <c r="P137" s="202">
        <f t="shared" si="1"/>
        <v>0</v>
      </c>
      <c r="Q137" s="202">
        <v>0</v>
      </c>
      <c r="R137" s="202">
        <f t="shared" si="2"/>
        <v>0</v>
      </c>
      <c r="S137" s="202">
        <v>0</v>
      </c>
      <c r="T137" s="203">
        <f t="shared" si="3"/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04" t="s">
        <v>270</v>
      </c>
      <c r="AT137" s="204" t="s">
        <v>166</v>
      </c>
      <c r="AU137" s="204" t="s">
        <v>179</v>
      </c>
      <c r="AY137" s="19" t="s">
        <v>164</v>
      </c>
      <c r="BE137" s="205">
        <f t="shared" si="4"/>
        <v>0</v>
      </c>
      <c r="BF137" s="205">
        <f t="shared" si="5"/>
        <v>0</v>
      </c>
      <c r="BG137" s="205">
        <f t="shared" si="6"/>
        <v>0</v>
      </c>
      <c r="BH137" s="205">
        <f t="shared" si="7"/>
        <v>0</v>
      </c>
      <c r="BI137" s="205">
        <f t="shared" si="8"/>
        <v>0</v>
      </c>
      <c r="BJ137" s="19" t="s">
        <v>88</v>
      </c>
      <c r="BK137" s="205">
        <f t="shared" si="9"/>
        <v>0</v>
      </c>
      <c r="BL137" s="19" t="s">
        <v>270</v>
      </c>
      <c r="BM137" s="204" t="s">
        <v>2390</v>
      </c>
    </row>
    <row r="138" spans="1:65" s="2" customFormat="1" ht="14.4" customHeight="1">
      <c r="A138" s="36"/>
      <c r="B138" s="37"/>
      <c r="C138" s="193" t="s">
        <v>207</v>
      </c>
      <c r="D138" s="193" t="s">
        <v>166</v>
      </c>
      <c r="E138" s="194" t="s">
        <v>2391</v>
      </c>
      <c r="F138" s="195" t="s">
        <v>2392</v>
      </c>
      <c r="G138" s="196" t="s">
        <v>325</v>
      </c>
      <c r="H138" s="197">
        <v>2</v>
      </c>
      <c r="I138" s="198"/>
      <c r="J138" s="199">
        <f t="shared" si="0"/>
        <v>0</v>
      </c>
      <c r="K138" s="195" t="s">
        <v>1</v>
      </c>
      <c r="L138" s="41"/>
      <c r="M138" s="200" t="s">
        <v>1</v>
      </c>
      <c r="N138" s="201" t="s">
        <v>45</v>
      </c>
      <c r="O138" s="73"/>
      <c r="P138" s="202">
        <f t="shared" si="1"/>
        <v>0</v>
      </c>
      <c r="Q138" s="202">
        <v>0</v>
      </c>
      <c r="R138" s="202">
        <f t="shared" si="2"/>
        <v>0</v>
      </c>
      <c r="S138" s="202">
        <v>0</v>
      </c>
      <c r="T138" s="203">
        <f t="shared" si="3"/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4" t="s">
        <v>270</v>
      </c>
      <c r="AT138" s="204" t="s">
        <v>166</v>
      </c>
      <c r="AU138" s="204" t="s">
        <v>179</v>
      </c>
      <c r="AY138" s="19" t="s">
        <v>164</v>
      </c>
      <c r="BE138" s="205">
        <f t="shared" si="4"/>
        <v>0</v>
      </c>
      <c r="BF138" s="205">
        <f t="shared" si="5"/>
        <v>0</v>
      </c>
      <c r="BG138" s="205">
        <f t="shared" si="6"/>
        <v>0</v>
      </c>
      <c r="BH138" s="205">
        <f t="shared" si="7"/>
        <v>0</v>
      </c>
      <c r="BI138" s="205">
        <f t="shared" si="8"/>
        <v>0</v>
      </c>
      <c r="BJ138" s="19" t="s">
        <v>88</v>
      </c>
      <c r="BK138" s="205">
        <f t="shared" si="9"/>
        <v>0</v>
      </c>
      <c r="BL138" s="19" t="s">
        <v>270</v>
      </c>
      <c r="BM138" s="204" t="s">
        <v>2393</v>
      </c>
    </row>
    <row r="139" spans="1:65" s="2" customFormat="1" ht="14.4" customHeight="1">
      <c r="A139" s="36"/>
      <c r="B139" s="37"/>
      <c r="C139" s="193" t="s">
        <v>193</v>
      </c>
      <c r="D139" s="193" t="s">
        <v>166</v>
      </c>
      <c r="E139" s="194" t="s">
        <v>2394</v>
      </c>
      <c r="F139" s="195" t="s">
        <v>2395</v>
      </c>
      <c r="G139" s="196" t="s">
        <v>325</v>
      </c>
      <c r="H139" s="197">
        <v>2</v>
      </c>
      <c r="I139" s="198"/>
      <c r="J139" s="199">
        <f t="shared" si="0"/>
        <v>0</v>
      </c>
      <c r="K139" s="195" t="s">
        <v>1</v>
      </c>
      <c r="L139" s="41"/>
      <c r="M139" s="200" t="s">
        <v>1</v>
      </c>
      <c r="N139" s="201" t="s">
        <v>45</v>
      </c>
      <c r="O139" s="73"/>
      <c r="P139" s="202">
        <f t="shared" si="1"/>
        <v>0</v>
      </c>
      <c r="Q139" s="202">
        <v>0</v>
      </c>
      <c r="R139" s="202">
        <f t="shared" si="2"/>
        <v>0</v>
      </c>
      <c r="S139" s="202">
        <v>0</v>
      </c>
      <c r="T139" s="203">
        <f t="shared" si="3"/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4" t="s">
        <v>270</v>
      </c>
      <c r="AT139" s="204" t="s">
        <v>166</v>
      </c>
      <c r="AU139" s="204" t="s">
        <v>179</v>
      </c>
      <c r="AY139" s="19" t="s">
        <v>164</v>
      </c>
      <c r="BE139" s="205">
        <f t="shared" si="4"/>
        <v>0</v>
      </c>
      <c r="BF139" s="205">
        <f t="shared" si="5"/>
        <v>0</v>
      </c>
      <c r="BG139" s="205">
        <f t="shared" si="6"/>
        <v>0</v>
      </c>
      <c r="BH139" s="205">
        <f t="shared" si="7"/>
        <v>0</v>
      </c>
      <c r="BI139" s="205">
        <f t="shared" si="8"/>
        <v>0</v>
      </c>
      <c r="BJ139" s="19" t="s">
        <v>88</v>
      </c>
      <c r="BK139" s="205">
        <f t="shared" si="9"/>
        <v>0</v>
      </c>
      <c r="BL139" s="19" t="s">
        <v>270</v>
      </c>
      <c r="BM139" s="204" t="s">
        <v>2396</v>
      </c>
    </row>
    <row r="140" spans="1:65" s="2" customFormat="1" ht="30" customHeight="1">
      <c r="A140" s="36"/>
      <c r="B140" s="37"/>
      <c r="C140" s="193" t="s">
        <v>219</v>
      </c>
      <c r="D140" s="193" t="s">
        <v>166</v>
      </c>
      <c r="E140" s="194" t="s">
        <v>2397</v>
      </c>
      <c r="F140" s="195" t="s">
        <v>2398</v>
      </c>
      <c r="G140" s="196" t="s">
        <v>335</v>
      </c>
      <c r="H140" s="197">
        <v>42</v>
      </c>
      <c r="I140" s="198"/>
      <c r="J140" s="199">
        <f t="shared" si="0"/>
        <v>0</v>
      </c>
      <c r="K140" s="195" t="s">
        <v>1</v>
      </c>
      <c r="L140" s="41"/>
      <c r="M140" s="200" t="s">
        <v>1</v>
      </c>
      <c r="N140" s="201" t="s">
        <v>45</v>
      </c>
      <c r="O140" s="73"/>
      <c r="P140" s="202">
        <f t="shared" si="1"/>
        <v>0</v>
      </c>
      <c r="Q140" s="202">
        <v>0</v>
      </c>
      <c r="R140" s="202">
        <f t="shared" si="2"/>
        <v>0</v>
      </c>
      <c r="S140" s="202">
        <v>0</v>
      </c>
      <c r="T140" s="203">
        <f t="shared" si="3"/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4" t="s">
        <v>270</v>
      </c>
      <c r="AT140" s="204" t="s">
        <v>166</v>
      </c>
      <c r="AU140" s="204" t="s">
        <v>179</v>
      </c>
      <c r="AY140" s="19" t="s">
        <v>164</v>
      </c>
      <c r="BE140" s="205">
        <f t="shared" si="4"/>
        <v>0</v>
      </c>
      <c r="BF140" s="205">
        <f t="shared" si="5"/>
        <v>0</v>
      </c>
      <c r="BG140" s="205">
        <f t="shared" si="6"/>
        <v>0</v>
      </c>
      <c r="BH140" s="205">
        <f t="shared" si="7"/>
        <v>0</v>
      </c>
      <c r="BI140" s="205">
        <f t="shared" si="8"/>
        <v>0</v>
      </c>
      <c r="BJ140" s="19" t="s">
        <v>88</v>
      </c>
      <c r="BK140" s="205">
        <f t="shared" si="9"/>
        <v>0</v>
      </c>
      <c r="BL140" s="19" t="s">
        <v>270</v>
      </c>
      <c r="BM140" s="204" t="s">
        <v>2399</v>
      </c>
    </row>
    <row r="141" spans="1:65" s="2" customFormat="1" ht="30" customHeight="1">
      <c r="A141" s="36"/>
      <c r="B141" s="37"/>
      <c r="C141" s="193" t="s">
        <v>226</v>
      </c>
      <c r="D141" s="193" t="s">
        <v>166</v>
      </c>
      <c r="E141" s="194" t="s">
        <v>2400</v>
      </c>
      <c r="F141" s="195" t="s">
        <v>2401</v>
      </c>
      <c r="G141" s="196" t="s">
        <v>335</v>
      </c>
      <c r="H141" s="197">
        <v>21</v>
      </c>
      <c r="I141" s="198"/>
      <c r="J141" s="199">
        <f t="shared" si="0"/>
        <v>0</v>
      </c>
      <c r="K141" s="195" t="s">
        <v>1</v>
      </c>
      <c r="L141" s="41"/>
      <c r="M141" s="200" t="s">
        <v>1</v>
      </c>
      <c r="N141" s="201" t="s">
        <v>45</v>
      </c>
      <c r="O141" s="73"/>
      <c r="P141" s="202">
        <f t="shared" si="1"/>
        <v>0</v>
      </c>
      <c r="Q141" s="202">
        <v>0</v>
      </c>
      <c r="R141" s="202">
        <f t="shared" si="2"/>
        <v>0</v>
      </c>
      <c r="S141" s="202">
        <v>0</v>
      </c>
      <c r="T141" s="203">
        <f t="shared" si="3"/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4" t="s">
        <v>270</v>
      </c>
      <c r="AT141" s="204" t="s">
        <v>166</v>
      </c>
      <c r="AU141" s="204" t="s">
        <v>179</v>
      </c>
      <c r="AY141" s="19" t="s">
        <v>164</v>
      </c>
      <c r="BE141" s="205">
        <f t="shared" si="4"/>
        <v>0</v>
      </c>
      <c r="BF141" s="205">
        <f t="shared" si="5"/>
        <v>0</v>
      </c>
      <c r="BG141" s="205">
        <f t="shared" si="6"/>
        <v>0</v>
      </c>
      <c r="BH141" s="205">
        <f t="shared" si="7"/>
        <v>0</v>
      </c>
      <c r="BI141" s="205">
        <f t="shared" si="8"/>
        <v>0</v>
      </c>
      <c r="BJ141" s="19" t="s">
        <v>88</v>
      </c>
      <c r="BK141" s="205">
        <f t="shared" si="9"/>
        <v>0</v>
      </c>
      <c r="BL141" s="19" t="s">
        <v>270</v>
      </c>
      <c r="BM141" s="204" t="s">
        <v>2402</v>
      </c>
    </row>
    <row r="142" spans="1:65" s="2" customFormat="1" ht="30" customHeight="1">
      <c r="A142" s="36"/>
      <c r="B142" s="37"/>
      <c r="C142" s="193" t="s">
        <v>240</v>
      </c>
      <c r="D142" s="193" t="s">
        <v>166</v>
      </c>
      <c r="E142" s="194" t="s">
        <v>2403</v>
      </c>
      <c r="F142" s="195" t="s">
        <v>2404</v>
      </c>
      <c r="G142" s="196" t="s">
        <v>335</v>
      </c>
      <c r="H142" s="197">
        <v>30</v>
      </c>
      <c r="I142" s="198"/>
      <c r="J142" s="199">
        <f t="shared" si="0"/>
        <v>0</v>
      </c>
      <c r="K142" s="195" t="s">
        <v>1</v>
      </c>
      <c r="L142" s="41"/>
      <c r="M142" s="200" t="s">
        <v>1</v>
      </c>
      <c r="N142" s="201" t="s">
        <v>45</v>
      </c>
      <c r="O142" s="73"/>
      <c r="P142" s="202">
        <f t="shared" si="1"/>
        <v>0</v>
      </c>
      <c r="Q142" s="202">
        <v>0</v>
      </c>
      <c r="R142" s="202">
        <f t="shared" si="2"/>
        <v>0</v>
      </c>
      <c r="S142" s="202">
        <v>0</v>
      </c>
      <c r="T142" s="203">
        <f t="shared" si="3"/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4" t="s">
        <v>270</v>
      </c>
      <c r="AT142" s="204" t="s">
        <v>166</v>
      </c>
      <c r="AU142" s="204" t="s">
        <v>179</v>
      </c>
      <c r="AY142" s="19" t="s">
        <v>164</v>
      </c>
      <c r="BE142" s="205">
        <f t="shared" si="4"/>
        <v>0</v>
      </c>
      <c r="BF142" s="205">
        <f t="shared" si="5"/>
        <v>0</v>
      </c>
      <c r="BG142" s="205">
        <f t="shared" si="6"/>
        <v>0</v>
      </c>
      <c r="BH142" s="205">
        <f t="shared" si="7"/>
        <v>0</v>
      </c>
      <c r="BI142" s="205">
        <f t="shared" si="8"/>
        <v>0</v>
      </c>
      <c r="BJ142" s="19" t="s">
        <v>88</v>
      </c>
      <c r="BK142" s="205">
        <f t="shared" si="9"/>
        <v>0</v>
      </c>
      <c r="BL142" s="19" t="s">
        <v>270</v>
      </c>
      <c r="BM142" s="204" t="s">
        <v>2405</v>
      </c>
    </row>
    <row r="143" spans="1:65" s="2" customFormat="1" ht="30" customHeight="1">
      <c r="A143" s="36"/>
      <c r="B143" s="37"/>
      <c r="C143" s="193" t="s">
        <v>245</v>
      </c>
      <c r="D143" s="193" t="s">
        <v>166</v>
      </c>
      <c r="E143" s="194" t="s">
        <v>2406</v>
      </c>
      <c r="F143" s="195" t="s">
        <v>2407</v>
      </c>
      <c r="G143" s="196" t="s">
        <v>335</v>
      </c>
      <c r="H143" s="197">
        <v>45</v>
      </c>
      <c r="I143" s="198"/>
      <c r="J143" s="199">
        <f t="shared" si="0"/>
        <v>0</v>
      </c>
      <c r="K143" s="195" t="s">
        <v>1</v>
      </c>
      <c r="L143" s="41"/>
      <c r="M143" s="200" t="s">
        <v>1</v>
      </c>
      <c r="N143" s="201" t="s">
        <v>45</v>
      </c>
      <c r="O143" s="73"/>
      <c r="P143" s="202">
        <f t="shared" si="1"/>
        <v>0</v>
      </c>
      <c r="Q143" s="202">
        <v>0</v>
      </c>
      <c r="R143" s="202">
        <f t="shared" si="2"/>
        <v>0</v>
      </c>
      <c r="S143" s="202">
        <v>0</v>
      </c>
      <c r="T143" s="203">
        <f t="shared" si="3"/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4" t="s">
        <v>270</v>
      </c>
      <c r="AT143" s="204" t="s">
        <v>166</v>
      </c>
      <c r="AU143" s="204" t="s">
        <v>179</v>
      </c>
      <c r="AY143" s="19" t="s">
        <v>164</v>
      </c>
      <c r="BE143" s="205">
        <f t="shared" si="4"/>
        <v>0</v>
      </c>
      <c r="BF143" s="205">
        <f t="shared" si="5"/>
        <v>0</v>
      </c>
      <c r="BG143" s="205">
        <f t="shared" si="6"/>
        <v>0</v>
      </c>
      <c r="BH143" s="205">
        <f t="shared" si="7"/>
        <v>0</v>
      </c>
      <c r="BI143" s="205">
        <f t="shared" si="8"/>
        <v>0</v>
      </c>
      <c r="BJ143" s="19" t="s">
        <v>88</v>
      </c>
      <c r="BK143" s="205">
        <f t="shared" si="9"/>
        <v>0</v>
      </c>
      <c r="BL143" s="19" t="s">
        <v>270</v>
      </c>
      <c r="BM143" s="204" t="s">
        <v>2408</v>
      </c>
    </row>
    <row r="144" spans="1:65" s="2" customFormat="1" ht="30" customHeight="1">
      <c r="A144" s="36"/>
      <c r="B144" s="37"/>
      <c r="C144" s="193" t="s">
        <v>253</v>
      </c>
      <c r="D144" s="193" t="s">
        <v>166</v>
      </c>
      <c r="E144" s="194" t="s">
        <v>2409</v>
      </c>
      <c r="F144" s="195" t="s">
        <v>2410</v>
      </c>
      <c r="G144" s="196" t="s">
        <v>335</v>
      </c>
      <c r="H144" s="197">
        <v>80</v>
      </c>
      <c r="I144" s="198"/>
      <c r="J144" s="199">
        <f t="shared" si="0"/>
        <v>0</v>
      </c>
      <c r="K144" s="195" t="s">
        <v>1</v>
      </c>
      <c r="L144" s="41"/>
      <c r="M144" s="200" t="s">
        <v>1</v>
      </c>
      <c r="N144" s="201" t="s">
        <v>45</v>
      </c>
      <c r="O144" s="73"/>
      <c r="P144" s="202">
        <f t="shared" si="1"/>
        <v>0</v>
      </c>
      <c r="Q144" s="202">
        <v>0</v>
      </c>
      <c r="R144" s="202">
        <f t="shared" si="2"/>
        <v>0</v>
      </c>
      <c r="S144" s="202">
        <v>0</v>
      </c>
      <c r="T144" s="203">
        <f t="shared" si="3"/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4" t="s">
        <v>270</v>
      </c>
      <c r="AT144" s="204" t="s">
        <v>166</v>
      </c>
      <c r="AU144" s="204" t="s">
        <v>179</v>
      </c>
      <c r="AY144" s="19" t="s">
        <v>164</v>
      </c>
      <c r="BE144" s="205">
        <f t="shared" si="4"/>
        <v>0</v>
      </c>
      <c r="BF144" s="205">
        <f t="shared" si="5"/>
        <v>0</v>
      </c>
      <c r="BG144" s="205">
        <f t="shared" si="6"/>
        <v>0</v>
      </c>
      <c r="BH144" s="205">
        <f t="shared" si="7"/>
        <v>0</v>
      </c>
      <c r="BI144" s="205">
        <f t="shared" si="8"/>
        <v>0</v>
      </c>
      <c r="BJ144" s="19" t="s">
        <v>88</v>
      </c>
      <c r="BK144" s="205">
        <f t="shared" si="9"/>
        <v>0</v>
      </c>
      <c r="BL144" s="19" t="s">
        <v>270</v>
      </c>
      <c r="BM144" s="204" t="s">
        <v>2411</v>
      </c>
    </row>
    <row r="145" spans="1:65" s="2" customFormat="1" ht="30" customHeight="1">
      <c r="A145" s="36"/>
      <c r="B145" s="37"/>
      <c r="C145" s="193" t="s">
        <v>258</v>
      </c>
      <c r="D145" s="193" t="s">
        <v>166</v>
      </c>
      <c r="E145" s="194" t="s">
        <v>2412</v>
      </c>
      <c r="F145" s="195" t="s">
        <v>2413</v>
      </c>
      <c r="G145" s="196" t="s">
        <v>335</v>
      </c>
      <c r="H145" s="197">
        <v>36</v>
      </c>
      <c r="I145" s="198"/>
      <c r="J145" s="199">
        <f t="shared" si="0"/>
        <v>0</v>
      </c>
      <c r="K145" s="195" t="s">
        <v>1</v>
      </c>
      <c r="L145" s="41"/>
      <c r="M145" s="200" t="s">
        <v>1</v>
      </c>
      <c r="N145" s="201" t="s">
        <v>45</v>
      </c>
      <c r="O145" s="73"/>
      <c r="P145" s="202">
        <f t="shared" si="1"/>
        <v>0</v>
      </c>
      <c r="Q145" s="202">
        <v>0</v>
      </c>
      <c r="R145" s="202">
        <f t="shared" si="2"/>
        <v>0</v>
      </c>
      <c r="S145" s="202">
        <v>0</v>
      </c>
      <c r="T145" s="203">
        <f t="shared" si="3"/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4" t="s">
        <v>270</v>
      </c>
      <c r="AT145" s="204" t="s">
        <v>166</v>
      </c>
      <c r="AU145" s="204" t="s">
        <v>179</v>
      </c>
      <c r="AY145" s="19" t="s">
        <v>164</v>
      </c>
      <c r="BE145" s="205">
        <f t="shared" si="4"/>
        <v>0</v>
      </c>
      <c r="BF145" s="205">
        <f t="shared" si="5"/>
        <v>0</v>
      </c>
      <c r="BG145" s="205">
        <f t="shared" si="6"/>
        <v>0</v>
      </c>
      <c r="BH145" s="205">
        <f t="shared" si="7"/>
        <v>0</v>
      </c>
      <c r="BI145" s="205">
        <f t="shared" si="8"/>
        <v>0</v>
      </c>
      <c r="BJ145" s="19" t="s">
        <v>88</v>
      </c>
      <c r="BK145" s="205">
        <f t="shared" si="9"/>
        <v>0</v>
      </c>
      <c r="BL145" s="19" t="s">
        <v>270</v>
      </c>
      <c r="BM145" s="204" t="s">
        <v>2414</v>
      </c>
    </row>
    <row r="146" spans="1:65" s="2" customFormat="1" ht="30" customHeight="1">
      <c r="A146" s="36"/>
      <c r="B146" s="37"/>
      <c r="C146" s="193" t="s">
        <v>8</v>
      </c>
      <c r="D146" s="193" t="s">
        <v>166</v>
      </c>
      <c r="E146" s="194" t="s">
        <v>2415</v>
      </c>
      <c r="F146" s="195" t="s">
        <v>2416</v>
      </c>
      <c r="G146" s="196" t="s">
        <v>335</v>
      </c>
      <c r="H146" s="197">
        <v>12</v>
      </c>
      <c r="I146" s="198"/>
      <c r="J146" s="199">
        <f t="shared" si="0"/>
        <v>0</v>
      </c>
      <c r="K146" s="195" t="s">
        <v>1</v>
      </c>
      <c r="L146" s="41"/>
      <c r="M146" s="200" t="s">
        <v>1</v>
      </c>
      <c r="N146" s="201" t="s">
        <v>45</v>
      </c>
      <c r="O146" s="73"/>
      <c r="P146" s="202">
        <f t="shared" si="1"/>
        <v>0</v>
      </c>
      <c r="Q146" s="202">
        <v>0</v>
      </c>
      <c r="R146" s="202">
        <f t="shared" si="2"/>
        <v>0</v>
      </c>
      <c r="S146" s="202">
        <v>0</v>
      </c>
      <c r="T146" s="203">
        <f t="shared" si="3"/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4" t="s">
        <v>270</v>
      </c>
      <c r="AT146" s="204" t="s">
        <v>166</v>
      </c>
      <c r="AU146" s="204" t="s">
        <v>179</v>
      </c>
      <c r="AY146" s="19" t="s">
        <v>164</v>
      </c>
      <c r="BE146" s="205">
        <f t="shared" si="4"/>
        <v>0</v>
      </c>
      <c r="BF146" s="205">
        <f t="shared" si="5"/>
        <v>0</v>
      </c>
      <c r="BG146" s="205">
        <f t="shared" si="6"/>
        <v>0</v>
      </c>
      <c r="BH146" s="205">
        <f t="shared" si="7"/>
        <v>0</v>
      </c>
      <c r="BI146" s="205">
        <f t="shared" si="8"/>
        <v>0</v>
      </c>
      <c r="BJ146" s="19" t="s">
        <v>88</v>
      </c>
      <c r="BK146" s="205">
        <f t="shared" si="9"/>
        <v>0</v>
      </c>
      <c r="BL146" s="19" t="s">
        <v>270</v>
      </c>
      <c r="BM146" s="204" t="s">
        <v>2417</v>
      </c>
    </row>
    <row r="147" spans="1:65" s="2" customFormat="1" ht="22.2" customHeight="1">
      <c r="A147" s="36"/>
      <c r="B147" s="37"/>
      <c r="C147" s="193" t="s">
        <v>270</v>
      </c>
      <c r="D147" s="193" t="s">
        <v>166</v>
      </c>
      <c r="E147" s="194" t="s">
        <v>2418</v>
      </c>
      <c r="F147" s="195" t="s">
        <v>2419</v>
      </c>
      <c r="G147" s="196" t="s">
        <v>169</v>
      </c>
      <c r="H147" s="197">
        <v>20</v>
      </c>
      <c r="I147" s="198"/>
      <c r="J147" s="199">
        <f t="shared" si="0"/>
        <v>0</v>
      </c>
      <c r="K147" s="195" t="s">
        <v>1</v>
      </c>
      <c r="L147" s="41"/>
      <c r="M147" s="200" t="s">
        <v>1</v>
      </c>
      <c r="N147" s="201" t="s">
        <v>45</v>
      </c>
      <c r="O147" s="73"/>
      <c r="P147" s="202">
        <f t="shared" si="1"/>
        <v>0</v>
      </c>
      <c r="Q147" s="202">
        <v>0</v>
      </c>
      <c r="R147" s="202">
        <f t="shared" si="2"/>
        <v>0</v>
      </c>
      <c r="S147" s="202">
        <v>0</v>
      </c>
      <c r="T147" s="203">
        <f t="shared" si="3"/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4" t="s">
        <v>270</v>
      </c>
      <c r="AT147" s="204" t="s">
        <v>166</v>
      </c>
      <c r="AU147" s="204" t="s">
        <v>179</v>
      </c>
      <c r="AY147" s="19" t="s">
        <v>164</v>
      </c>
      <c r="BE147" s="205">
        <f t="shared" si="4"/>
        <v>0</v>
      </c>
      <c r="BF147" s="205">
        <f t="shared" si="5"/>
        <v>0</v>
      </c>
      <c r="BG147" s="205">
        <f t="shared" si="6"/>
        <v>0</v>
      </c>
      <c r="BH147" s="205">
        <f t="shared" si="7"/>
        <v>0</v>
      </c>
      <c r="BI147" s="205">
        <f t="shared" si="8"/>
        <v>0</v>
      </c>
      <c r="BJ147" s="19" t="s">
        <v>88</v>
      </c>
      <c r="BK147" s="205">
        <f t="shared" si="9"/>
        <v>0</v>
      </c>
      <c r="BL147" s="19" t="s">
        <v>270</v>
      </c>
      <c r="BM147" s="204" t="s">
        <v>2420</v>
      </c>
    </row>
    <row r="148" spans="1:65" s="2" customFormat="1" ht="14.4" customHeight="1">
      <c r="A148" s="36"/>
      <c r="B148" s="37"/>
      <c r="C148" s="193" t="s">
        <v>276</v>
      </c>
      <c r="D148" s="193" t="s">
        <v>166</v>
      </c>
      <c r="E148" s="194" t="s">
        <v>2421</v>
      </c>
      <c r="F148" s="195" t="s">
        <v>2422</v>
      </c>
      <c r="G148" s="196" t="s">
        <v>325</v>
      </c>
      <c r="H148" s="197">
        <v>17</v>
      </c>
      <c r="I148" s="198"/>
      <c r="J148" s="199">
        <f t="shared" si="0"/>
        <v>0</v>
      </c>
      <c r="K148" s="195" t="s">
        <v>1</v>
      </c>
      <c r="L148" s="41"/>
      <c r="M148" s="200" t="s">
        <v>1</v>
      </c>
      <c r="N148" s="201" t="s">
        <v>45</v>
      </c>
      <c r="O148" s="73"/>
      <c r="P148" s="202">
        <f t="shared" si="1"/>
        <v>0</v>
      </c>
      <c r="Q148" s="202">
        <v>0</v>
      </c>
      <c r="R148" s="202">
        <f t="shared" si="2"/>
        <v>0</v>
      </c>
      <c r="S148" s="202">
        <v>0</v>
      </c>
      <c r="T148" s="203">
        <f t="shared" si="3"/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4" t="s">
        <v>270</v>
      </c>
      <c r="AT148" s="204" t="s">
        <v>166</v>
      </c>
      <c r="AU148" s="204" t="s">
        <v>179</v>
      </c>
      <c r="AY148" s="19" t="s">
        <v>164</v>
      </c>
      <c r="BE148" s="205">
        <f t="shared" si="4"/>
        <v>0</v>
      </c>
      <c r="BF148" s="205">
        <f t="shared" si="5"/>
        <v>0</v>
      </c>
      <c r="BG148" s="205">
        <f t="shared" si="6"/>
        <v>0</v>
      </c>
      <c r="BH148" s="205">
        <f t="shared" si="7"/>
        <v>0</v>
      </c>
      <c r="BI148" s="205">
        <f t="shared" si="8"/>
        <v>0</v>
      </c>
      <c r="BJ148" s="19" t="s">
        <v>88</v>
      </c>
      <c r="BK148" s="205">
        <f t="shared" si="9"/>
        <v>0</v>
      </c>
      <c r="BL148" s="19" t="s">
        <v>270</v>
      </c>
      <c r="BM148" s="204" t="s">
        <v>2423</v>
      </c>
    </row>
    <row r="149" spans="1:65" s="2" customFormat="1" ht="14.4" customHeight="1">
      <c r="A149" s="36"/>
      <c r="B149" s="37"/>
      <c r="C149" s="193" t="s">
        <v>281</v>
      </c>
      <c r="D149" s="193" t="s">
        <v>166</v>
      </c>
      <c r="E149" s="194" t="s">
        <v>2424</v>
      </c>
      <c r="F149" s="195" t="s">
        <v>2425</v>
      </c>
      <c r="G149" s="196" t="s">
        <v>325</v>
      </c>
      <c r="H149" s="197">
        <v>5</v>
      </c>
      <c r="I149" s="198"/>
      <c r="J149" s="199">
        <f t="shared" si="0"/>
        <v>0</v>
      </c>
      <c r="K149" s="195" t="s">
        <v>1</v>
      </c>
      <c r="L149" s="41"/>
      <c r="M149" s="200" t="s">
        <v>1</v>
      </c>
      <c r="N149" s="201" t="s">
        <v>45</v>
      </c>
      <c r="O149" s="73"/>
      <c r="P149" s="202">
        <f t="shared" si="1"/>
        <v>0</v>
      </c>
      <c r="Q149" s="202">
        <v>0</v>
      </c>
      <c r="R149" s="202">
        <f t="shared" si="2"/>
        <v>0</v>
      </c>
      <c r="S149" s="202">
        <v>0</v>
      </c>
      <c r="T149" s="203">
        <f t="shared" si="3"/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04" t="s">
        <v>270</v>
      </c>
      <c r="AT149" s="204" t="s">
        <v>166</v>
      </c>
      <c r="AU149" s="204" t="s">
        <v>179</v>
      </c>
      <c r="AY149" s="19" t="s">
        <v>164</v>
      </c>
      <c r="BE149" s="205">
        <f t="shared" si="4"/>
        <v>0</v>
      </c>
      <c r="BF149" s="205">
        <f t="shared" si="5"/>
        <v>0</v>
      </c>
      <c r="BG149" s="205">
        <f t="shared" si="6"/>
        <v>0</v>
      </c>
      <c r="BH149" s="205">
        <f t="shared" si="7"/>
        <v>0</v>
      </c>
      <c r="BI149" s="205">
        <f t="shared" si="8"/>
        <v>0</v>
      </c>
      <c r="BJ149" s="19" t="s">
        <v>88</v>
      </c>
      <c r="BK149" s="205">
        <f t="shared" si="9"/>
        <v>0</v>
      </c>
      <c r="BL149" s="19" t="s">
        <v>270</v>
      </c>
      <c r="BM149" s="204" t="s">
        <v>2426</v>
      </c>
    </row>
    <row r="150" spans="1:65" s="2" customFormat="1" ht="14.4" customHeight="1">
      <c r="A150" s="36"/>
      <c r="B150" s="37"/>
      <c r="C150" s="193" t="s">
        <v>286</v>
      </c>
      <c r="D150" s="193" t="s">
        <v>166</v>
      </c>
      <c r="E150" s="194" t="s">
        <v>2427</v>
      </c>
      <c r="F150" s="195" t="s">
        <v>2428</v>
      </c>
      <c r="G150" s="196" t="s">
        <v>325</v>
      </c>
      <c r="H150" s="197">
        <v>2</v>
      </c>
      <c r="I150" s="198"/>
      <c r="J150" s="199">
        <f t="shared" si="0"/>
        <v>0</v>
      </c>
      <c r="K150" s="195" t="s">
        <v>1</v>
      </c>
      <c r="L150" s="41"/>
      <c r="M150" s="200" t="s">
        <v>1</v>
      </c>
      <c r="N150" s="201" t="s">
        <v>45</v>
      </c>
      <c r="O150" s="73"/>
      <c r="P150" s="202">
        <f t="shared" si="1"/>
        <v>0</v>
      </c>
      <c r="Q150" s="202">
        <v>0</v>
      </c>
      <c r="R150" s="202">
        <f t="shared" si="2"/>
        <v>0</v>
      </c>
      <c r="S150" s="202">
        <v>0</v>
      </c>
      <c r="T150" s="203">
        <f t="shared" si="3"/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4" t="s">
        <v>270</v>
      </c>
      <c r="AT150" s="204" t="s">
        <v>166</v>
      </c>
      <c r="AU150" s="204" t="s">
        <v>179</v>
      </c>
      <c r="AY150" s="19" t="s">
        <v>164</v>
      </c>
      <c r="BE150" s="205">
        <f t="shared" si="4"/>
        <v>0</v>
      </c>
      <c r="BF150" s="205">
        <f t="shared" si="5"/>
        <v>0</v>
      </c>
      <c r="BG150" s="205">
        <f t="shared" si="6"/>
        <v>0</v>
      </c>
      <c r="BH150" s="205">
        <f t="shared" si="7"/>
        <v>0</v>
      </c>
      <c r="BI150" s="205">
        <f t="shared" si="8"/>
        <v>0</v>
      </c>
      <c r="BJ150" s="19" t="s">
        <v>88</v>
      </c>
      <c r="BK150" s="205">
        <f t="shared" si="9"/>
        <v>0</v>
      </c>
      <c r="BL150" s="19" t="s">
        <v>270</v>
      </c>
      <c r="BM150" s="204" t="s">
        <v>2429</v>
      </c>
    </row>
    <row r="151" spans="1:65" s="2" customFormat="1" ht="14.4" customHeight="1">
      <c r="A151" s="36"/>
      <c r="B151" s="37"/>
      <c r="C151" s="193" t="s">
        <v>292</v>
      </c>
      <c r="D151" s="193" t="s">
        <v>166</v>
      </c>
      <c r="E151" s="194" t="s">
        <v>2430</v>
      </c>
      <c r="F151" s="195" t="s">
        <v>2431</v>
      </c>
      <c r="G151" s="196" t="s">
        <v>325</v>
      </c>
      <c r="H151" s="197">
        <v>1</v>
      </c>
      <c r="I151" s="198"/>
      <c r="J151" s="199">
        <f t="shared" si="0"/>
        <v>0</v>
      </c>
      <c r="K151" s="195" t="s">
        <v>1</v>
      </c>
      <c r="L151" s="41"/>
      <c r="M151" s="200" t="s">
        <v>1</v>
      </c>
      <c r="N151" s="201" t="s">
        <v>45</v>
      </c>
      <c r="O151" s="73"/>
      <c r="P151" s="202">
        <f t="shared" si="1"/>
        <v>0</v>
      </c>
      <c r="Q151" s="202">
        <v>0</v>
      </c>
      <c r="R151" s="202">
        <f t="shared" si="2"/>
        <v>0</v>
      </c>
      <c r="S151" s="202">
        <v>0</v>
      </c>
      <c r="T151" s="203">
        <f t="shared" si="3"/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4" t="s">
        <v>270</v>
      </c>
      <c r="AT151" s="204" t="s">
        <v>166</v>
      </c>
      <c r="AU151" s="204" t="s">
        <v>179</v>
      </c>
      <c r="AY151" s="19" t="s">
        <v>164</v>
      </c>
      <c r="BE151" s="205">
        <f t="shared" si="4"/>
        <v>0</v>
      </c>
      <c r="BF151" s="205">
        <f t="shared" si="5"/>
        <v>0</v>
      </c>
      <c r="BG151" s="205">
        <f t="shared" si="6"/>
        <v>0</v>
      </c>
      <c r="BH151" s="205">
        <f t="shared" si="7"/>
        <v>0</v>
      </c>
      <c r="BI151" s="205">
        <f t="shared" si="8"/>
        <v>0</v>
      </c>
      <c r="BJ151" s="19" t="s">
        <v>88</v>
      </c>
      <c r="BK151" s="205">
        <f t="shared" si="9"/>
        <v>0</v>
      </c>
      <c r="BL151" s="19" t="s">
        <v>270</v>
      </c>
      <c r="BM151" s="204" t="s">
        <v>2432</v>
      </c>
    </row>
    <row r="152" spans="1:65" s="2" customFormat="1" ht="14.4" customHeight="1">
      <c r="A152" s="36"/>
      <c r="B152" s="37"/>
      <c r="C152" s="193" t="s">
        <v>7</v>
      </c>
      <c r="D152" s="193" t="s">
        <v>166</v>
      </c>
      <c r="E152" s="194" t="s">
        <v>2433</v>
      </c>
      <c r="F152" s="195" t="s">
        <v>2434</v>
      </c>
      <c r="G152" s="196" t="s">
        <v>325</v>
      </c>
      <c r="H152" s="197">
        <v>1</v>
      </c>
      <c r="I152" s="198"/>
      <c r="J152" s="199">
        <f t="shared" si="0"/>
        <v>0</v>
      </c>
      <c r="K152" s="195" t="s">
        <v>1</v>
      </c>
      <c r="L152" s="41"/>
      <c r="M152" s="200" t="s">
        <v>1</v>
      </c>
      <c r="N152" s="201" t="s">
        <v>45</v>
      </c>
      <c r="O152" s="73"/>
      <c r="P152" s="202">
        <f t="shared" si="1"/>
        <v>0</v>
      </c>
      <c r="Q152" s="202">
        <v>0</v>
      </c>
      <c r="R152" s="202">
        <f t="shared" si="2"/>
        <v>0</v>
      </c>
      <c r="S152" s="202">
        <v>0</v>
      </c>
      <c r="T152" s="203">
        <f t="shared" si="3"/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04" t="s">
        <v>270</v>
      </c>
      <c r="AT152" s="204" t="s">
        <v>166</v>
      </c>
      <c r="AU152" s="204" t="s">
        <v>179</v>
      </c>
      <c r="AY152" s="19" t="s">
        <v>164</v>
      </c>
      <c r="BE152" s="205">
        <f t="shared" si="4"/>
        <v>0</v>
      </c>
      <c r="BF152" s="205">
        <f t="shared" si="5"/>
        <v>0</v>
      </c>
      <c r="BG152" s="205">
        <f t="shared" si="6"/>
        <v>0</v>
      </c>
      <c r="BH152" s="205">
        <f t="shared" si="7"/>
        <v>0</v>
      </c>
      <c r="BI152" s="205">
        <f t="shared" si="8"/>
        <v>0</v>
      </c>
      <c r="BJ152" s="19" t="s">
        <v>88</v>
      </c>
      <c r="BK152" s="205">
        <f t="shared" si="9"/>
        <v>0</v>
      </c>
      <c r="BL152" s="19" t="s">
        <v>270</v>
      </c>
      <c r="BM152" s="204" t="s">
        <v>2435</v>
      </c>
    </row>
    <row r="153" spans="1:65" s="2" customFormat="1" ht="14.4" customHeight="1">
      <c r="A153" s="36"/>
      <c r="B153" s="37"/>
      <c r="C153" s="193" t="s">
        <v>303</v>
      </c>
      <c r="D153" s="193" t="s">
        <v>166</v>
      </c>
      <c r="E153" s="194" t="s">
        <v>2436</v>
      </c>
      <c r="F153" s="195" t="s">
        <v>2437</v>
      </c>
      <c r="G153" s="196" t="s">
        <v>325</v>
      </c>
      <c r="H153" s="197">
        <v>1</v>
      </c>
      <c r="I153" s="198"/>
      <c r="J153" s="199">
        <f t="shared" si="0"/>
        <v>0</v>
      </c>
      <c r="K153" s="195" t="s">
        <v>1</v>
      </c>
      <c r="L153" s="41"/>
      <c r="M153" s="200" t="s">
        <v>1</v>
      </c>
      <c r="N153" s="201" t="s">
        <v>45</v>
      </c>
      <c r="O153" s="73"/>
      <c r="P153" s="202">
        <f t="shared" si="1"/>
        <v>0</v>
      </c>
      <c r="Q153" s="202">
        <v>0</v>
      </c>
      <c r="R153" s="202">
        <f t="shared" si="2"/>
        <v>0</v>
      </c>
      <c r="S153" s="202">
        <v>0</v>
      </c>
      <c r="T153" s="203">
        <f t="shared" si="3"/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4" t="s">
        <v>270</v>
      </c>
      <c r="AT153" s="204" t="s">
        <v>166</v>
      </c>
      <c r="AU153" s="204" t="s">
        <v>179</v>
      </c>
      <c r="AY153" s="19" t="s">
        <v>164</v>
      </c>
      <c r="BE153" s="205">
        <f t="shared" si="4"/>
        <v>0</v>
      </c>
      <c r="BF153" s="205">
        <f t="shared" si="5"/>
        <v>0</v>
      </c>
      <c r="BG153" s="205">
        <f t="shared" si="6"/>
        <v>0</v>
      </c>
      <c r="BH153" s="205">
        <f t="shared" si="7"/>
        <v>0</v>
      </c>
      <c r="BI153" s="205">
        <f t="shared" si="8"/>
        <v>0</v>
      </c>
      <c r="BJ153" s="19" t="s">
        <v>88</v>
      </c>
      <c r="BK153" s="205">
        <f t="shared" si="9"/>
        <v>0</v>
      </c>
      <c r="BL153" s="19" t="s">
        <v>270</v>
      </c>
      <c r="BM153" s="204" t="s">
        <v>2438</v>
      </c>
    </row>
    <row r="154" spans="1:65" s="2" customFormat="1" ht="14.4" customHeight="1">
      <c r="A154" s="36"/>
      <c r="B154" s="37"/>
      <c r="C154" s="193" t="s">
        <v>310</v>
      </c>
      <c r="D154" s="193" t="s">
        <v>166</v>
      </c>
      <c r="E154" s="194" t="s">
        <v>2439</v>
      </c>
      <c r="F154" s="195" t="s">
        <v>2440</v>
      </c>
      <c r="G154" s="196" t="s">
        <v>325</v>
      </c>
      <c r="H154" s="197">
        <v>2</v>
      </c>
      <c r="I154" s="198"/>
      <c r="J154" s="199">
        <f t="shared" si="0"/>
        <v>0</v>
      </c>
      <c r="K154" s="195" t="s">
        <v>1</v>
      </c>
      <c r="L154" s="41"/>
      <c r="M154" s="200" t="s">
        <v>1</v>
      </c>
      <c r="N154" s="201" t="s">
        <v>45</v>
      </c>
      <c r="O154" s="73"/>
      <c r="P154" s="202">
        <f t="shared" si="1"/>
        <v>0</v>
      </c>
      <c r="Q154" s="202">
        <v>0</v>
      </c>
      <c r="R154" s="202">
        <f t="shared" si="2"/>
        <v>0</v>
      </c>
      <c r="S154" s="202">
        <v>0</v>
      </c>
      <c r="T154" s="203">
        <f t="shared" si="3"/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4" t="s">
        <v>270</v>
      </c>
      <c r="AT154" s="204" t="s">
        <v>166</v>
      </c>
      <c r="AU154" s="204" t="s">
        <v>179</v>
      </c>
      <c r="AY154" s="19" t="s">
        <v>164</v>
      </c>
      <c r="BE154" s="205">
        <f t="shared" si="4"/>
        <v>0</v>
      </c>
      <c r="BF154" s="205">
        <f t="shared" si="5"/>
        <v>0</v>
      </c>
      <c r="BG154" s="205">
        <f t="shared" si="6"/>
        <v>0</v>
      </c>
      <c r="BH154" s="205">
        <f t="shared" si="7"/>
        <v>0</v>
      </c>
      <c r="BI154" s="205">
        <f t="shared" si="8"/>
        <v>0</v>
      </c>
      <c r="BJ154" s="19" t="s">
        <v>88</v>
      </c>
      <c r="BK154" s="205">
        <f t="shared" si="9"/>
        <v>0</v>
      </c>
      <c r="BL154" s="19" t="s">
        <v>270</v>
      </c>
      <c r="BM154" s="204" t="s">
        <v>2441</v>
      </c>
    </row>
    <row r="155" spans="1:65" s="2" customFormat="1" ht="14.4" customHeight="1">
      <c r="A155" s="36"/>
      <c r="B155" s="37"/>
      <c r="C155" s="193" t="s">
        <v>315</v>
      </c>
      <c r="D155" s="193" t="s">
        <v>166</v>
      </c>
      <c r="E155" s="194" t="s">
        <v>2442</v>
      </c>
      <c r="F155" s="195" t="s">
        <v>2443</v>
      </c>
      <c r="G155" s="196" t="s">
        <v>325</v>
      </c>
      <c r="H155" s="197">
        <v>2</v>
      </c>
      <c r="I155" s="198"/>
      <c r="J155" s="199">
        <f t="shared" si="0"/>
        <v>0</v>
      </c>
      <c r="K155" s="195" t="s">
        <v>1</v>
      </c>
      <c r="L155" s="41"/>
      <c r="M155" s="200" t="s">
        <v>1</v>
      </c>
      <c r="N155" s="201" t="s">
        <v>45</v>
      </c>
      <c r="O155" s="73"/>
      <c r="P155" s="202">
        <f t="shared" si="1"/>
        <v>0</v>
      </c>
      <c r="Q155" s="202">
        <v>0</v>
      </c>
      <c r="R155" s="202">
        <f t="shared" si="2"/>
        <v>0</v>
      </c>
      <c r="S155" s="202">
        <v>0</v>
      </c>
      <c r="T155" s="203">
        <f t="shared" si="3"/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4" t="s">
        <v>270</v>
      </c>
      <c r="AT155" s="204" t="s">
        <v>166</v>
      </c>
      <c r="AU155" s="204" t="s">
        <v>179</v>
      </c>
      <c r="AY155" s="19" t="s">
        <v>164</v>
      </c>
      <c r="BE155" s="205">
        <f t="shared" si="4"/>
        <v>0</v>
      </c>
      <c r="BF155" s="205">
        <f t="shared" si="5"/>
        <v>0</v>
      </c>
      <c r="BG155" s="205">
        <f t="shared" si="6"/>
        <v>0</v>
      </c>
      <c r="BH155" s="205">
        <f t="shared" si="7"/>
        <v>0</v>
      </c>
      <c r="BI155" s="205">
        <f t="shared" si="8"/>
        <v>0</v>
      </c>
      <c r="BJ155" s="19" t="s">
        <v>88</v>
      </c>
      <c r="BK155" s="205">
        <f t="shared" si="9"/>
        <v>0</v>
      </c>
      <c r="BL155" s="19" t="s">
        <v>270</v>
      </c>
      <c r="BM155" s="204" t="s">
        <v>2444</v>
      </c>
    </row>
    <row r="156" spans="1:65" s="2" customFormat="1" ht="19.8" customHeight="1">
      <c r="A156" s="36"/>
      <c r="B156" s="37"/>
      <c r="C156" s="193" t="s">
        <v>322</v>
      </c>
      <c r="D156" s="193" t="s">
        <v>166</v>
      </c>
      <c r="E156" s="194" t="s">
        <v>2445</v>
      </c>
      <c r="F156" s="195" t="s">
        <v>2446</v>
      </c>
      <c r="G156" s="196" t="s">
        <v>325</v>
      </c>
      <c r="H156" s="197">
        <v>1</v>
      </c>
      <c r="I156" s="198"/>
      <c r="J156" s="199">
        <f t="shared" si="0"/>
        <v>0</v>
      </c>
      <c r="K156" s="195" t="s">
        <v>1</v>
      </c>
      <c r="L156" s="41"/>
      <c r="M156" s="200" t="s">
        <v>1</v>
      </c>
      <c r="N156" s="201" t="s">
        <v>45</v>
      </c>
      <c r="O156" s="73"/>
      <c r="P156" s="202">
        <f t="shared" si="1"/>
        <v>0</v>
      </c>
      <c r="Q156" s="202">
        <v>0</v>
      </c>
      <c r="R156" s="202">
        <f t="shared" si="2"/>
        <v>0</v>
      </c>
      <c r="S156" s="202">
        <v>0</v>
      </c>
      <c r="T156" s="203">
        <f t="shared" si="3"/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04" t="s">
        <v>270</v>
      </c>
      <c r="AT156" s="204" t="s">
        <v>166</v>
      </c>
      <c r="AU156" s="204" t="s">
        <v>179</v>
      </c>
      <c r="AY156" s="19" t="s">
        <v>164</v>
      </c>
      <c r="BE156" s="205">
        <f t="shared" si="4"/>
        <v>0</v>
      </c>
      <c r="BF156" s="205">
        <f t="shared" si="5"/>
        <v>0</v>
      </c>
      <c r="BG156" s="205">
        <f t="shared" si="6"/>
        <v>0</v>
      </c>
      <c r="BH156" s="205">
        <f t="shared" si="7"/>
        <v>0</v>
      </c>
      <c r="BI156" s="205">
        <f t="shared" si="8"/>
        <v>0</v>
      </c>
      <c r="BJ156" s="19" t="s">
        <v>88</v>
      </c>
      <c r="BK156" s="205">
        <f t="shared" si="9"/>
        <v>0</v>
      </c>
      <c r="BL156" s="19" t="s">
        <v>270</v>
      </c>
      <c r="BM156" s="204" t="s">
        <v>2447</v>
      </c>
    </row>
    <row r="157" spans="1:65" s="2" customFormat="1" ht="14.4" customHeight="1">
      <c r="A157" s="36"/>
      <c r="B157" s="37"/>
      <c r="C157" s="193" t="s">
        <v>327</v>
      </c>
      <c r="D157" s="193" t="s">
        <v>166</v>
      </c>
      <c r="E157" s="194" t="s">
        <v>2448</v>
      </c>
      <c r="F157" s="195" t="s">
        <v>2449</v>
      </c>
      <c r="G157" s="196" t="s">
        <v>325</v>
      </c>
      <c r="H157" s="197">
        <v>1</v>
      </c>
      <c r="I157" s="198"/>
      <c r="J157" s="199">
        <f t="shared" si="0"/>
        <v>0</v>
      </c>
      <c r="K157" s="195" t="s">
        <v>1</v>
      </c>
      <c r="L157" s="41"/>
      <c r="M157" s="200" t="s">
        <v>1</v>
      </c>
      <c r="N157" s="201" t="s">
        <v>45</v>
      </c>
      <c r="O157" s="73"/>
      <c r="P157" s="202">
        <f t="shared" si="1"/>
        <v>0</v>
      </c>
      <c r="Q157" s="202">
        <v>0</v>
      </c>
      <c r="R157" s="202">
        <f t="shared" si="2"/>
        <v>0</v>
      </c>
      <c r="S157" s="202">
        <v>0</v>
      </c>
      <c r="T157" s="203">
        <f t="shared" si="3"/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4" t="s">
        <v>270</v>
      </c>
      <c r="AT157" s="204" t="s">
        <v>166</v>
      </c>
      <c r="AU157" s="204" t="s">
        <v>179</v>
      </c>
      <c r="AY157" s="19" t="s">
        <v>164</v>
      </c>
      <c r="BE157" s="205">
        <f t="shared" si="4"/>
        <v>0</v>
      </c>
      <c r="BF157" s="205">
        <f t="shared" si="5"/>
        <v>0</v>
      </c>
      <c r="BG157" s="205">
        <f t="shared" si="6"/>
        <v>0</v>
      </c>
      <c r="BH157" s="205">
        <f t="shared" si="7"/>
        <v>0</v>
      </c>
      <c r="BI157" s="205">
        <f t="shared" si="8"/>
        <v>0</v>
      </c>
      <c r="BJ157" s="19" t="s">
        <v>88</v>
      </c>
      <c r="BK157" s="205">
        <f t="shared" si="9"/>
        <v>0</v>
      </c>
      <c r="BL157" s="19" t="s">
        <v>270</v>
      </c>
      <c r="BM157" s="204" t="s">
        <v>2450</v>
      </c>
    </row>
    <row r="158" spans="1:65" s="2" customFormat="1" ht="14.4" customHeight="1">
      <c r="A158" s="36"/>
      <c r="B158" s="37"/>
      <c r="C158" s="193" t="s">
        <v>332</v>
      </c>
      <c r="D158" s="193" t="s">
        <v>166</v>
      </c>
      <c r="E158" s="194" t="s">
        <v>2451</v>
      </c>
      <c r="F158" s="195" t="s">
        <v>2452</v>
      </c>
      <c r="G158" s="196" t="s">
        <v>325</v>
      </c>
      <c r="H158" s="197">
        <v>1</v>
      </c>
      <c r="I158" s="198"/>
      <c r="J158" s="199">
        <f t="shared" si="0"/>
        <v>0</v>
      </c>
      <c r="K158" s="195" t="s">
        <v>1</v>
      </c>
      <c r="L158" s="41"/>
      <c r="M158" s="200" t="s">
        <v>1</v>
      </c>
      <c r="N158" s="201" t="s">
        <v>45</v>
      </c>
      <c r="O158" s="73"/>
      <c r="P158" s="202">
        <f t="shared" si="1"/>
        <v>0</v>
      </c>
      <c r="Q158" s="202">
        <v>0</v>
      </c>
      <c r="R158" s="202">
        <f t="shared" si="2"/>
        <v>0</v>
      </c>
      <c r="S158" s="202">
        <v>0</v>
      </c>
      <c r="T158" s="203">
        <f t="shared" si="3"/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4" t="s">
        <v>270</v>
      </c>
      <c r="AT158" s="204" t="s">
        <v>166</v>
      </c>
      <c r="AU158" s="204" t="s">
        <v>179</v>
      </c>
      <c r="AY158" s="19" t="s">
        <v>164</v>
      </c>
      <c r="BE158" s="205">
        <f t="shared" si="4"/>
        <v>0</v>
      </c>
      <c r="BF158" s="205">
        <f t="shared" si="5"/>
        <v>0</v>
      </c>
      <c r="BG158" s="205">
        <f t="shared" si="6"/>
        <v>0</v>
      </c>
      <c r="BH158" s="205">
        <f t="shared" si="7"/>
        <v>0</v>
      </c>
      <c r="BI158" s="205">
        <f t="shared" si="8"/>
        <v>0</v>
      </c>
      <c r="BJ158" s="19" t="s">
        <v>88</v>
      </c>
      <c r="BK158" s="205">
        <f t="shared" si="9"/>
        <v>0</v>
      </c>
      <c r="BL158" s="19" t="s">
        <v>270</v>
      </c>
      <c r="BM158" s="204" t="s">
        <v>2453</v>
      </c>
    </row>
    <row r="159" spans="1:65" s="2" customFormat="1" ht="14.4" customHeight="1">
      <c r="A159" s="36"/>
      <c r="B159" s="37"/>
      <c r="C159" s="193" t="s">
        <v>340</v>
      </c>
      <c r="D159" s="193" t="s">
        <v>166</v>
      </c>
      <c r="E159" s="194" t="s">
        <v>2454</v>
      </c>
      <c r="F159" s="195" t="s">
        <v>2455</v>
      </c>
      <c r="G159" s="196" t="s">
        <v>325</v>
      </c>
      <c r="H159" s="197">
        <v>1</v>
      </c>
      <c r="I159" s="198"/>
      <c r="J159" s="199">
        <f t="shared" si="0"/>
        <v>0</v>
      </c>
      <c r="K159" s="195" t="s">
        <v>1</v>
      </c>
      <c r="L159" s="41"/>
      <c r="M159" s="200" t="s">
        <v>1</v>
      </c>
      <c r="N159" s="201" t="s">
        <v>45</v>
      </c>
      <c r="O159" s="73"/>
      <c r="P159" s="202">
        <f t="shared" si="1"/>
        <v>0</v>
      </c>
      <c r="Q159" s="202">
        <v>0</v>
      </c>
      <c r="R159" s="202">
        <f t="shared" si="2"/>
        <v>0</v>
      </c>
      <c r="S159" s="202">
        <v>0</v>
      </c>
      <c r="T159" s="203">
        <f t="shared" si="3"/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04" t="s">
        <v>270</v>
      </c>
      <c r="AT159" s="204" t="s">
        <v>166</v>
      </c>
      <c r="AU159" s="204" t="s">
        <v>179</v>
      </c>
      <c r="AY159" s="19" t="s">
        <v>164</v>
      </c>
      <c r="BE159" s="205">
        <f t="shared" si="4"/>
        <v>0</v>
      </c>
      <c r="BF159" s="205">
        <f t="shared" si="5"/>
        <v>0</v>
      </c>
      <c r="BG159" s="205">
        <f t="shared" si="6"/>
        <v>0</v>
      </c>
      <c r="BH159" s="205">
        <f t="shared" si="7"/>
        <v>0</v>
      </c>
      <c r="BI159" s="205">
        <f t="shared" si="8"/>
        <v>0</v>
      </c>
      <c r="BJ159" s="19" t="s">
        <v>88</v>
      </c>
      <c r="BK159" s="205">
        <f t="shared" si="9"/>
        <v>0</v>
      </c>
      <c r="BL159" s="19" t="s">
        <v>270</v>
      </c>
      <c r="BM159" s="204" t="s">
        <v>2456</v>
      </c>
    </row>
    <row r="160" spans="1:65" s="2" customFormat="1" ht="14.4" customHeight="1">
      <c r="A160" s="36"/>
      <c r="B160" s="37"/>
      <c r="C160" s="193" t="s">
        <v>345</v>
      </c>
      <c r="D160" s="193" t="s">
        <v>166</v>
      </c>
      <c r="E160" s="194" t="s">
        <v>2457</v>
      </c>
      <c r="F160" s="195" t="s">
        <v>2458</v>
      </c>
      <c r="G160" s="196" t="s">
        <v>169</v>
      </c>
      <c r="H160" s="197">
        <v>20</v>
      </c>
      <c r="I160" s="198"/>
      <c r="J160" s="199">
        <f t="shared" si="0"/>
        <v>0</v>
      </c>
      <c r="K160" s="195" t="s">
        <v>1</v>
      </c>
      <c r="L160" s="41"/>
      <c r="M160" s="200" t="s">
        <v>1</v>
      </c>
      <c r="N160" s="201" t="s">
        <v>45</v>
      </c>
      <c r="O160" s="73"/>
      <c r="P160" s="202">
        <f t="shared" si="1"/>
        <v>0</v>
      </c>
      <c r="Q160" s="202">
        <v>0</v>
      </c>
      <c r="R160" s="202">
        <f t="shared" si="2"/>
        <v>0</v>
      </c>
      <c r="S160" s="202">
        <v>0</v>
      </c>
      <c r="T160" s="203">
        <f t="shared" si="3"/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4" t="s">
        <v>270</v>
      </c>
      <c r="AT160" s="204" t="s">
        <v>166</v>
      </c>
      <c r="AU160" s="204" t="s">
        <v>179</v>
      </c>
      <c r="AY160" s="19" t="s">
        <v>164</v>
      </c>
      <c r="BE160" s="205">
        <f t="shared" si="4"/>
        <v>0</v>
      </c>
      <c r="BF160" s="205">
        <f t="shared" si="5"/>
        <v>0</v>
      </c>
      <c r="BG160" s="205">
        <f t="shared" si="6"/>
        <v>0</v>
      </c>
      <c r="BH160" s="205">
        <f t="shared" si="7"/>
        <v>0</v>
      </c>
      <c r="BI160" s="205">
        <f t="shared" si="8"/>
        <v>0</v>
      </c>
      <c r="BJ160" s="19" t="s">
        <v>88</v>
      </c>
      <c r="BK160" s="205">
        <f t="shared" si="9"/>
        <v>0</v>
      </c>
      <c r="BL160" s="19" t="s">
        <v>270</v>
      </c>
      <c r="BM160" s="204" t="s">
        <v>2459</v>
      </c>
    </row>
    <row r="161" spans="1:65" s="12" customFormat="1" ht="20.85" customHeight="1">
      <c r="B161" s="177"/>
      <c r="C161" s="178"/>
      <c r="D161" s="179" t="s">
        <v>79</v>
      </c>
      <c r="E161" s="191" t="s">
        <v>2460</v>
      </c>
      <c r="F161" s="191" t="s">
        <v>2461</v>
      </c>
      <c r="G161" s="178"/>
      <c r="H161" s="178"/>
      <c r="I161" s="181"/>
      <c r="J161" s="192">
        <f>BK161</f>
        <v>0</v>
      </c>
      <c r="K161" s="178"/>
      <c r="L161" s="183"/>
      <c r="M161" s="184"/>
      <c r="N161" s="185"/>
      <c r="O161" s="185"/>
      <c r="P161" s="186">
        <f>SUM(P162:P164)</f>
        <v>0</v>
      </c>
      <c r="Q161" s="185"/>
      <c r="R161" s="186">
        <f>SUM(R162:R164)</f>
        <v>0</v>
      </c>
      <c r="S161" s="185"/>
      <c r="T161" s="187">
        <f>SUM(T162:T164)</f>
        <v>0</v>
      </c>
      <c r="AR161" s="188" t="s">
        <v>90</v>
      </c>
      <c r="AT161" s="189" t="s">
        <v>79</v>
      </c>
      <c r="AU161" s="189" t="s">
        <v>90</v>
      </c>
      <c r="AY161" s="188" t="s">
        <v>164</v>
      </c>
      <c r="BK161" s="190">
        <f>SUM(BK162:BK164)</f>
        <v>0</v>
      </c>
    </row>
    <row r="162" spans="1:65" s="2" customFormat="1" ht="14.4" customHeight="1">
      <c r="A162" s="36"/>
      <c r="B162" s="37"/>
      <c r="C162" s="193" t="s">
        <v>351</v>
      </c>
      <c r="D162" s="193" t="s">
        <v>166</v>
      </c>
      <c r="E162" s="194" t="s">
        <v>2462</v>
      </c>
      <c r="F162" s="195" t="s">
        <v>2463</v>
      </c>
      <c r="G162" s="196" t="s">
        <v>325</v>
      </c>
      <c r="H162" s="197">
        <v>1</v>
      </c>
      <c r="I162" s="198"/>
      <c r="J162" s="199">
        <f>ROUND(I162*H162,2)</f>
        <v>0</v>
      </c>
      <c r="K162" s="195" t="s">
        <v>1</v>
      </c>
      <c r="L162" s="41"/>
      <c r="M162" s="200" t="s">
        <v>1</v>
      </c>
      <c r="N162" s="201" t="s">
        <v>45</v>
      </c>
      <c r="O162" s="73"/>
      <c r="P162" s="202">
        <f>O162*H162</f>
        <v>0</v>
      </c>
      <c r="Q162" s="202">
        <v>0</v>
      </c>
      <c r="R162" s="202">
        <f>Q162*H162</f>
        <v>0</v>
      </c>
      <c r="S162" s="202">
        <v>0</v>
      </c>
      <c r="T162" s="203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4" t="s">
        <v>270</v>
      </c>
      <c r="AT162" s="204" t="s">
        <v>166</v>
      </c>
      <c r="AU162" s="204" t="s">
        <v>179</v>
      </c>
      <c r="AY162" s="19" t="s">
        <v>164</v>
      </c>
      <c r="BE162" s="205">
        <f>IF(N162="základní",J162,0)</f>
        <v>0</v>
      </c>
      <c r="BF162" s="205">
        <f>IF(N162="snížená",J162,0)</f>
        <v>0</v>
      </c>
      <c r="BG162" s="205">
        <f>IF(N162="zákl. přenesená",J162,0)</f>
        <v>0</v>
      </c>
      <c r="BH162" s="205">
        <f>IF(N162="sníž. přenesená",J162,0)</f>
        <v>0</v>
      </c>
      <c r="BI162" s="205">
        <f>IF(N162="nulová",J162,0)</f>
        <v>0</v>
      </c>
      <c r="BJ162" s="19" t="s">
        <v>88</v>
      </c>
      <c r="BK162" s="205">
        <f>ROUND(I162*H162,2)</f>
        <v>0</v>
      </c>
      <c r="BL162" s="19" t="s">
        <v>270</v>
      </c>
      <c r="BM162" s="204" t="s">
        <v>2464</v>
      </c>
    </row>
    <row r="163" spans="1:65" s="2" customFormat="1" ht="30" customHeight="1">
      <c r="A163" s="36"/>
      <c r="B163" s="37"/>
      <c r="C163" s="193" t="s">
        <v>360</v>
      </c>
      <c r="D163" s="193" t="s">
        <v>166</v>
      </c>
      <c r="E163" s="194" t="s">
        <v>2465</v>
      </c>
      <c r="F163" s="195" t="s">
        <v>2466</v>
      </c>
      <c r="G163" s="196" t="s">
        <v>335</v>
      </c>
      <c r="H163" s="197">
        <v>6</v>
      </c>
      <c r="I163" s="198"/>
      <c r="J163" s="199">
        <f>ROUND(I163*H163,2)</f>
        <v>0</v>
      </c>
      <c r="K163" s="195" t="s">
        <v>1</v>
      </c>
      <c r="L163" s="41"/>
      <c r="M163" s="200" t="s">
        <v>1</v>
      </c>
      <c r="N163" s="201" t="s">
        <v>45</v>
      </c>
      <c r="O163" s="73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04" t="s">
        <v>270</v>
      </c>
      <c r="AT163" s="204" t="s">
        <v>166</v>
      </c>
      <c r="AU163" s="204" t="s">
        <v>179</v>
      </c>
      <c r="AY163" s="19" t="s">
        <v>164</v>
      </c>
      <c r="BE163" s="205">
        <f>IF(N163="základní",J163,0)</f>
        <v>0</v>
      </c>
      <c r="BF163" s="205">
        <f>IF(N163="snížená",J163,0)</f>
        <v>0</v>
      </c>
      <c r="BG163" s="205">
        <f>IF(N163="zákl. přenesená",J163,0)</f>
        <v>0</v>
      </c>
      <c r="BH163" s="205">
        <f>IF(N163="sníž. přenesená",J163,0)</f>
        <v>0</v>
      </c>
      <c r="BI163" s="205">
        <f>IF(N163="nulová",J163,0)</f>
        <v>0</v>
      </c>
      <c r="BJ163" s="19" t="s">
        <v>88</v>
      </c>
      <c r="BK163" s="205">
        <f>ROUND(I163*H163,2)</f>
        <v>0</v>
      </c>
      <c r="BL163" s="19" t="s">
        <v>270</v>
      </c>
      <c r="BM163" s="204" t="s">
        <v>2467</v>
      </c>
    </row>
    <row r="164" spans="1:65" s="2" customFormat="1" ht="14.4" customHeight="1">
      <c r="A164" s="36"/>
      <c r="B164" s="37"/>
      <c r="C164" s="193" t="s">
        <v>366</v>
      </c>
      <c r="D164" s="193" t="s">
        <v>166</v>
      </c>
      <c r="E164" s="194" t="s">
        <v>2468</v>
      </c>
      <c r="F164" s="195" t="s">
        <v>2469</v>
      </c>
      <c r="G164" s="196" t="s">
        <v>325</v>
      </c>
      <c r="H164" s="197">
        <v>2</v>
      </c>
      <c r="I164" s="198"/>
      <c r="J164" s="199">
        <f>ROUND(I164*H164,2)</f>
        <v>0</v>
      </c>
      <c r="K164" s="195" t="s">
        <v>1</v>
      </c>
      <c r="L164" s="41"/>
      <c r="M164" s="200" t="s">
        <v>1</v>
      </c>
      <c r="N164" s="201" t="s">
        <v>45</v>
      </c>
      <c r="O164" s="73"/>
      <c r="P164" s="202">
        <f>O164*H164</f>
        <v>0</v>
      </c>
      <c r="Q164" s="202">
        <v>0</v>
      </c>
      <c r="R164" s="202">
        <f>Q164*H164</f>
        <v>0</v>
      </c>
      <c r="S164" s="202">
        <v>0</v>
      </c>
      <c r="T164" s="203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04" t="s">
        <v>270</v>
      </c>
      <c r="AT164" s="204" t="s">
        <v>166</v>
      </c>
      <c r="AU164" s="204" t="s">
        <v>179</v>
      </c>
      <c r="AY164" s="19" t="s">
        <v>164</v>
      </c>
      <c r="BE164" s="205">
        <f>IF(N164="základní",J164,0)</f>
        <v>0</v>
      </c>
      <c r="BF164" s="205">
        <f>IF(N164="snížená",J164,0)</f>
        <v>0</v>
      </c>
      <c r="BG164" s="205">
        <f>IF(N164="zákl. přenesená",J164,0)</f>
        <v>0</v>
      </c>
      <c r="BH164" s="205">
        <f>IF(N164="sníž. přenesená",J164,0)</f>
        <v>0</v>
      </c>
      <c r="BI164" s="205">
        <f>IF(N164="nulová",J164,0)</f>
        <v>0</v>
      </c>
      <c r="BJ164" s="19" t="s">
        <v>88</v>
      </c>
      <c r="BK164" s="205">
        <f>ROUND(I164*H164,2)</f>
        <v>0</v>
      </c>
      <c r="BL164" s="19" t="s">
        <v>270</v>
      </c>
      <c r="BM164" s="204" t="s">
        <v>2470</v>
      </c>
    </row>
    <row r="165" spans="1:65" s="12" customFormat="1" ht="20.85" customHeight="1">
      <c r="B165" s="177"/>
      <c r="C165" s="178"/>
      <c r="D165" s="179" t="s">
        <v>79</v>
      </c>
      <c r="E165" s="191" t="s">
        <v>2471</v>
      </c>
      <c r="F165" s="191" t="s">
        <v>2472</v>
      </c>
      <c r="G165" s="178"/>
      <c r="H165" s="178"/>
      <c r="I165" s="181"/>
      <c r="J165" s="192">
        <f>BK165</f>
        <v>0</v>
      </c>
      <c r="K165" s="178"/>
      <c r="L165" s="183"/>
      <c r="M165" s="184"/>
      <c r="N165" s="185"/>
      <c r="O165" s="185"/>
      <c r="P165" s="186">
        <f>SUM(P166:P170)</f>
        <v>0</v>
      </c>
      <c r="Q165" s="185"/>
      <c r="R165" s="186">
        <f>SUM(R166:R170)</f>
        <v>0</v>
      </c>
      <c r="S165" s="185"/>
      <c r="T165" s="187">
        <f>SUM(T166:T170)</f>
        <v>0</v>
      </c>
      <c r="AR165" s="188" t="s">
        <v>90</v>
      </c>
      <c r="AT165" s="189" t="s">
        <v>79</v>
      </c>
      <c r="AU165" s="189" t="s">
        <v>90</v>
      </c>
      <c r="AY165" s="188" t="s">
        <v>164</v>
      </c>
      <c r="BK165" s="190">
        <f>SUM(BK166:BK170)</f>
        <v>0</v>
      </c>
    </row>
    <row r="166" spans="1:65" s="2" customFormat="1" ht="14.4" customHeight="1">
      <c r="A166" s="36"/>
      <c r="B166" s="37"/>
      <c r="C166" s="193" t="s">
        <v>372</v>
      </c>
      <c r="D166" s="193" t="s">
        <v>166</v>
      </c>
      <c r="E166" s="194" t="s">
        <v>2473</v>
      </c>
      <c r="F166" s="195" t="s">
        <v>2463</v>
      </c>
      <c r="G166" s="196" t="s">
        <v>579</v>
      </c>
      <c r="H166" s="197">
        <v>3</v>
      </c>
      <c r="I166" s="198"/>
      <c r="J166" s="199">
        <f>ROUND(I166*H166,2)</f>
        <v>0</v>
      </c>
      <c r="K166" s="195" t="s">
        <v>1</v>
      </c>
      <c r="L166" s="41"/>
      <c r="M166" s="200" t="s">
        <v>1</v>
      </c>
      <c r="N166" s="201" t="s">
        <v>45</v>
      </c>
      <c r="O166" s="73"/>
      <c r="P166" s="202">
        <f>O166*H166</f>
        <v>0</v>
      </c>
      <c r="Q166" s="202">
        <v>0</v>
      </c>
      <c r="R166" s="202">
        <f>Q166*H166</f>
        <v>0</v>
      </c>
      <c r="S166" s="202">
        <v>0</v>
      </c>
      <c r="T166" s="203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04" t="s">
        <v>270</v>
      </c>
      <c r="AT166" s="204" t="s">
        <v>166</v>
      </c>
      <c r="AU166" s="204" t="s">
        <v>179</v>
      </c>
      <c r="AY166" s="19" t="s">
        <v>164</v>
      </c>
      <c r="BE166" s="205">
        <f>IF(N166="základní",J166,0)</f>
        <v>0</v>
      </c>
      <c r="BF166" s="205">
        <f>IF(N166="snížená",J166,0)</f>
        <v>0</v>
      </c>
      <c r="BG166" s="205">
        <f>IF(N166="zákl. přenesená",J166,0)</f>
        <v>0</v>
      </c>
      <c r="BH166" s="205">
        <f>IF(N166="sníž. přenesená",J166,0)</f>
        <v>0</v>
      </c>
      <c r="BI166" s="205">
        <f>IF(N166="nulová",J166,0)</f>
        <v>0</v>
      </c>
      <c r="BJ166" s="19" t="s">
        <v>88</v>
      </c>
      <c r="BK166" s="205">
        <f>ROUND(I166*H166,2)</f>
        <v>0</v>
      </c>
      <c r="BL166" s="19" t="s">
        <v>270</v>
      </c>
      <c r="BM166" s="204" t="s">
        <v>2474</v>
      </c>
    </row>
    <row r="167" spans="1:65" s="2" customFormat="1" ht="22.2" customHeight="1">
      <c r="A167" s="36"/>
      <c r="B167" s="37"/>
      <c r="C167" s="193" t="s">
        <v>379</v>
      </c>
      <c r="D167" s="193" t="s">
        <v>166</v>
      </c>
      <c r="E167" s="194" t="s">
        <v>2475</v>
      </c>
      <c r="F167" s="195" t="s">
        <v>2419</v>
      </c>
      <c r="G167" s="196" t="s">
        <v>169</v>
      </c>
      <c r="H167" s="197">
        <v>10</v>
      </c>
      <c r="I167" s="198"/>
      <c r="J167" s="199">
        <f>ROUND(I167*H167,2)</f>
        <v>0</v>
      </c>
      <c r="K167" s="195" t="s">
        <v>1</v>
      </c>
      <c r="L167" s="41"/>
      <c r="M167" s="200" t="s">
        <v>1</v>
      </c>
      <c r="N167" s="201" t="s">
        <v>45</v>
      </c>
      <c r="O167" s="73"/>
      <c r="P167" s="202">
        <f>O167*H167</f>
        <v>0</v>
      </c>
      <c r="Q167" s="202">
        <v>0</v>
      </c>
      <c r="R167" s="202">
        <f>Q167*H167</f>
        <v>0</v>
      </c>
      <c r="S167" s="202">
        <v>0</v>
      </c>
      <c r="T167" s="203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4" t="s">
        <v>270</v>
      </c>
      <c r="AT167" s="204" t="s">
        <v>166</v>
      </c>
      <c r="AU167" s="204" t="s">
        <v>179</v>
      </c>
      <c r="AY167" s="19" t="s">
        <v>164</v>
      </c>
      <c r="BE167" s="205">
        <f>IF(N167="základní",J167,0)</f>
        <v>0</v>
      </c>
      <c r="BF167" s="205">
        <f>IF(N167="snížená",J167,0)</f>
        <v>0</v>
      </c>
      <c r="BG167" s="205">
        <f>IF(N167="zákl. přenesená",J167,0)</f>
        <v>0</v>
      </c>
      <c r="BH167" s="205">
        <f>IF(N167="sníž. přenesená",J167,0)</f>
        <v>0</v>
      </c>
      <c r="BI167" s="205">
        <f>IF(N167="nulová",J167,0)</f>
        <v>0</v>
      </c>
      <c r="BJ167" s="19" t="s">
        <v>88</v>
      </c>
      <c r="BK167" s="205">
        <f>ROUND(I167*H167,2)</f>
        <v>0</v>
      </c>
      <c r="BL167" s="19" t="s">
        <v>270</v>
      </c>
      <c r="BM167" s="204" t="s">
        <v>2476</v>
      </c>
    </row>
    <row r="168" spans="1:65" s="2" customFormat="1" ht="14.4" customHeight="1">
      <c r="A168" s="36"/>
      <c r="B168" s="37"/>
      <c r="C168" s="193" t="s">
        <v>386</v>
      </c>
      <c r="D168" s="193" t="s">
        <v>166</v>
      </c>
      <c r="E168" s="194" t="s">
        <v>2477</v>
      </c>
      <c r="F168" s="195" t="s">
        <v>2478</v>
      </c>
      <c r="G168" s="196" t="s">
        <v>325</v>
      </c>
      <c r="H168" s="197">
        <v>6</v>
      </c>
      <c r="I168" s="198"/>
      <c r="J168" s="199">
        <f>ROUND(I168*H168,2)</f>
        <v>0</v>
      </c>
      <c r="K168" s="195" t="s">
        <v>1</v>
      </c>
      <c r="L168" s="41"/>
      <c r="M168" s="200" t="s">
        <v>1</v>
      </c>
      <c r="N168" s="201" t="s">
        <v>45</v>
      </c>
      <c r="O168" s="73"/>
      <c r="P168" s="202">
        <f>O168*H168</f>
        <v>0</v>
      </c>
      <c r="Q168" s="202">
        <v>0</v>
      </c>
      <c r="R168" s="202">
        <f>Q168*H168</f>
        <v>0</v>
      </c>
      <c r="S168" s="202">
        <v>0</v>
      </c>
      <c r="T168" s="203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04" t="s">
        <v>270</v>
      </c>
      <c r="AT168" s="204" t="s">
        <v>166</v>
      </c>
      <c r="AU168" s="204" t="s">
        <v>179</v>
      </c>
      <c r="AY168" s="19" t="s">
        <v>164</v>
      </c>
      <c r="BE168" s="205">
        <f>IF(N168="základní",J168,0)</f>
        <v>0</v>
      </c>
      <c r="BF168" s="205">
        <f>IF(N168="snížená",J168,0)</f>
        <v>0</v>
      </c>
      <c r="BG168" s="205">
        <f>IF(N168="zákl. přenesená",J168,0)</f>
        <v>0</v>
      </c>
      <c r="BH168" s="205">
        <f>IF(N168="sníž. přenesená",J168,0)</f>
        <v>0</v>
      </c>
      <c r="BI168" s="205">
        <f>IF(N168="nulová",J168,0)</f>
        <v>0</v>
      </c>
      <c r="BJ168" s="19" t="s">
        <v>88</v>
      </c>
      <c r="BK168" s="205">
        <f>ROUND(I168*H168,2)</f>
        <v>0</v>
      </c>
      <c r="BL168" s="19" t="s">
        <v>270</v>
      </c>
      <c r="BM168" s="204" t="s">
        <v>2479</v>
      </c>
    </row>
    <row r="169" spans="1:65" s="2" customFormat="1" ht="14.4" customHeight="1">
      <c r="A169" s="36"/>
      <c r="B169" s="37"/>
      <c r="C169" s="193" t="s">
        <v>392</v>
      </c>
      <c r="D169" s="193" t="s">
        <v>166</v>
      </c>
      <c r="E169" s="194" t="s">
        <v>2480</v>
      </c>
      <c r="F169" s="195" t="s">
        <v>2481</v>
      </c>
      <c r="G169" s="196" t="s">
        <v>325</v>
      </c>
      <c r="H169" s="197">
        <v>6</v>
      </c>
      <c r="I169" s="198"/>
      <c r="J169" s="199">
        <f>ROUND(I169*H169,2)</f>
        <v>0</v>
      </c>
      <c r="K169" s="195" t="s">
        <v>1</v>
      </c>
      <c r="L169" s="41"/>
      <c r="M169" s="200" t="s">
        <v>1</v>
      </c>
      <c r="N169" s="201" t="s">
        <v>45</v>
      </c>
      <c r="O169" s="73"/>
      <c r="P169" s="202">
        <f>O169*H169</f>
        <v>0</v>
      </c>
      <c r="Q169" s="202">
        <v>0</v>
      </c>
      <c r="R169" s="202">
        <f>Q169*H169</f>
        <v>0</v>
      </c>
      <c r="S169" s="202">
        <v>0</v>
      </c>
      <c r="T169" s="203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04" t="s">
        <v>270</v>
      </c>
      <c r="AT169" s="204" t="s">
        <v>166</v>
      </c>
      <c r="AU169" s="204" t="s">
        <v>179</v>
      </c>
      <c r="AY169" s="19" t="s">
        <v>164</v>
      </c>
      <c r="BE169" s="205">
        <f>IF(N169="základní",J169,0)</f>
        <v>0</v>
      </c>
      <c r="BF169" s="205">
        <f>IF(N169="snížená",J169,0)</f>
        <v>0</v>
      </c>
      <c r="BG169" s="205">
        <f>IF(N169="zákl. přenesená",J169,0)</f>
        <v>0</v>
      </c>
      <c r="BH169" s="205">
        <f>IF(N169="sníž. přenesená",J169,0)</f>
        <v>0</v>
      </c>
      <c r="BI169" s="205">
        <f>IF(N169="nulová",J169,0)</f>
        <v>0</v>
      </c>
      <c r="BJ169" s="19" t="s">
        <v>88</v>
      </c>
      <c r="BK169" s="205">
        <f>ROUND(I169*H169,2)</f>
        <v>0</v>
      </c>
      <c r="BL169" s="19" t="s">
        <v>270</v>
      </c>
      <c r="BM169" s="204" t="s">
        <v>2482</v>
      </c>
    </row>
    <row r="170" spans="1:65" s="2" customFormat="1" ht="14.4" customHeight="1">
      <c r="A170" s="36"/>
      <c r="B170" s="37"/>
      <c r="C170" s="193" t="s">
        <v>398</v>
      </c>
      <c r="D170" s="193" t="s">
        <v>166</v>
      </c>
      <c r="E170" s="194" t="s">
        <v>2483</v>
      </c>
      <c r="F170" s="195" t="s">
        <v>2484</v>
      </c>
      <c r="G170" s="196" t="s">
        <v>325</v>
      </c>
      <c r="H170" s="197">
        <v>6</v>
      </c>
      <c r="I170" s="198"/>
      <c r="J170" s="199">
        <f>ROUND(I170*H170,2)</f>
        <v>0</v>
      </c>
      <c r="K170" s="195" t="s">
        <v>1</v>
      </c>
      <c r="L170" s="41"/>
      <c r="M170" s="200" t="s">
        <v>1</v>
      </c>
      <c r="N170" s="201" t="s">
        <v>45</v>
      </c>
      <c r="O170" s="73"/>
      <c r="P170" s="202">
        <f>O170*H170</f>
        <v>0</v>
      </c>
      <c r="Q170" s="202">
        <v>0</v>
      </c>
      <c r="R170" s="202">
        <f>Q170*H170</f>
        <v>0</v>
      </c>
      <c r="S170" s="202">
        <v>0</v>
      </c>
      <c r="T170" s="203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04" t="s">
        <v>270</v>
      </c>
      <c r="AT170" s="204" t="s">
        <v>166</v>
      </c>
      <c r="AU170" s="204" t="s">
        <v>179</v>
      </c>
      <c r="AY170" s="19" t="s">
        <v>164</v>
      </c>
      <c r="BE170" s="205">
        <f>IF(N170="základní",J170,0)</f>
        <v>0</v>
      </c>
      <c r="BF170" s="205">
        <f>IF(N170="snížená",J170,0)</f>
        <v>0</v>
      </c>
      <c r="BG170" s="205">
        <f>IF(N170="zákl. přenesená",J170,0)</f>
        <v>0</v>
      </c>
      <c r="BH170" s="205">
        <f>IF(N170="sníž. přenesená",J170,0)</f>
        <v>0</v>
      </c>
      <c r="BI170" s="205">
        <f>IF(N170="nulová",J170,0)</f>
        <v>0</v>
      </c>
      <c r="BJ170" s="19" t="s">
        <v>88</v>
      </c>
      <c r="BK170" s="205">
        <f>ROUND(I170*H170,2)</f>
        <v>0</v>
      </c>
      <c r="BL170" s="19" t="s">
        <v>270</v>
      </c>
      <c r="BM170" s="204" t="s">
        <v>2485</v>
      </c>
    </row>
    <row r="171" spans="1:65" s="12" customFormat="1" ht="20.85" customHeight="1">
      <c r="B171" s="177"/>
      <c r="C171" s="178"/>
      <c r="D171" s="179" t="s">
        <v>79</v>
      </c>
      <c r="E171" s="191" t="s">
        <v>2486</v>
      </c>
      <c r="F171" s="191" t="s">
        <v>2487</v>
      </c>
      <c r="G171" s="178"/>
      <c r="H171" s="178"/>
      <c r="I171" s="181"/>
      <c r="J171" s="192">
        <f>BK171</f>
        <v>0</v>
      </c>
      <c r="K171" s="178"/>
      <c r="L171" s="183"/>
      <c r="M171" s="184"/>
      <c r="N171" s="185"/>
      <c r="O171" s="185"/>
      <c r="P171" s="186">
        <f>SUM(P172:P179)</f>
        <v>0</v>
      </c>
      <c r="Q171" s="185"/>
      <c r="R171" s="186">
        <f>SUM(R172:R179)</f>
        <v>0</v>
      </c>
      <c r="S171" s="185"/>
      <c r="T171" s="187">
        <f>SUM(T172:T179)</f>
        <v>0</v>
      </c>
      <c r="AR171" s="188" t="s">
        <v>90</v>
      </c>
      <c r="AT171" s="189" t="s">
        <v>79</v>
      </c>
      <c r="AU171" s="189" t="s">
        <v>90</v>
      </c>
      <c r="AY171" s="188" t="s">
        <v>164</v>
      </c>
      <c r="BK171" s="190">
        <f>SUM(BK172:BK179)</f>
        <v>0</v>
      </c>
    </row>
    <row r="172" spans="1:65" s="2" customFormat="1" ht="14.4" customHeight="1">
      <c r="A172" s="36"/>
      <c r="B172" s="37"/>
      <c r="C172" s="193" t="s">
        <v>407</v>
      </c>
      <c r="D172" s="193" t="s">
        <v>166</v>
      </c>
      <c r="E172" s="194" t="s">
        <v>2488</v>
      </c>
      <c r="F172" s="195" t="s">
        <v>2489</v>
      </c>
      <c r="G172" s="196" t="s">
        <v>325</v>
      </c>
      <c r="H172" s="197">
        <v>1</v>
      </c>
      <c r="I172" s="198"/>
      <c r="J172" s="199">
        <f>ROUND(I172*H172,2)</f>
        <v>0</v>
      </c>
      <c r="K172" s="195" t="s">
        <v>1</v>
      </c>
      <c r="L172" s="41"/>
      <c r="M172" s="200" t="s">
        <v>1</v>
      </c>
      <c r="N172" s="201" t="s">
        <v>45</v>
      </c>
      <c r="O172" s="73"/>
      <c r="P172" s="202">
        <f>O172*H172</f>
        <v>0</v>
      </c>
      <c r="Q172" s="202">
        <v>0</v>
      </c>
      <c r="R172" s="202">
        <f>Q172*H172</f>
        <v>0</v>
      </c>
      <c r="S172" s="202">
        <v>0</v>
      </c>
      <c r="T172" s="203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04" t="s">
        <v>270</v>
      </c>
      <c r="AT172" s="204" t="s">
        <v>166</v>
      </c>
      <c r="AU172" s="204" t="s">
        <v>179</v>
      </c>
      <c r="AY172" s="19" t="s">
        <v>164</v>
      </c>
      <c r="BE172" s="205">
        <f>IF(N172="základní",J172,0)</f>
        <v>0</v>
      </c>
      <c r="BF172" s="205">
        <f>IF(N172="snížená",J172,0)</f>
        <v>0</v>
      </c>
      <c r="BG172" s="205">
        <f>IF(N172="zákl. přenesená",J172,0)</f>
        <v>0</v>
      </c>
      <c r="BH172" s="205">
        <f>IF(N172="sníž. přenesená",J172,0)</f>
        <v>0</v>
      </c>
      <c r="BI172" s="205">
        <f>IF(N172="nulová",J172,0)</f>
        <v>0</v>
      </c>
      <c r="BJ172" s="19" t="s">
        <v>88</v>
      </c>
      <c r="BK172" s="205">
        <f>ROUND(I172*H172,2)</f>
        <v>0</v>
      </c>
      <c r="BL172" s="19" t="s">
        <v>270</v>
      </c>
      <c r="BM172" s="204" t="s">
        <v>2490</v>
      </c>
    </row>
    <row r="173" spans="1:65" s="2" customFormat="1" ht="57.6">
      <c r="A173" s="36"/>
      <c r="B173" s="37"/>
      <c r="C173" s="38"/>
      <c r="D173" s="208" t="s">
        <v>195</v>
      </c>
      <c r="E173" s="38"/>
      <c r="F173" s="228" t="s">
        <v>2491</v>
      </c>
      <c r="G173" s="38"/>
      <c r="H173" s="38"/>
      <c r="I173" s="229"/>
      <c r="J173" s="38"/>
      <c r="K173" s="38"/>
      <c r="L173" s="41"/>
      <c r="M173" s="230"/>
      <c r="N173" s="231"/>
      <c r="O173" s="73"/>
      <c r="P173" s="73"/>
      <c r="Q173" s="73"/>
      <c r="R173" s="73"/>
      <c r="S173" s="73"/>
      <c r="T173" s="74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9" t="s">
        <v>195</v>
      </c>
      <c r="AU173" s="19" t="s">
        <v>179</v>
      </c>
    </row>
    <row r="174" spans="1:65" s="2" customFormat="1" ht="30" customHeight="1">
      <c r="A174" s="36"/>
      <c r="B174" s="37"/>
      <c r="C174" s="193" t="s">
        <v>417</v>
      </c>
      <c r="D174" s="193" t="s">
        <v>166</v>
      </c>
      <c r="E174" s="194" t="s">
        <v>2492</v>
      </c>
      <c r="F174" s="195" t="s">
        <v>2493</v>
      </c>
      <c r="G174" s="196" t="s">
        <v>335</v>
      </c>
      <c r="H174" s="197">
        <v>6</v>
      </c>
      <c r="I174" s="198"/>
      <c r="J174" s="199">
        <f t="shared" ref="J174:J179" si="10">ROUND(I174*H174,2)</f>
        <v>0</v>
      </c>
      <c r="K174" s="195" t="s">
        <v>1</v>
      </c>
      <c r="L174" s="41"/>
      <c r="M174" s="200" t="s">
        <v>1</v>
      </c>
      <c r="N174" s="201" t="s">
        <v>45</v>
      </c>
      <c r="O174" s="73"/>
      <c r="P174" s="202">
        <f t="shared" ref="P174:P179" si="11">O174*H174</f>
        <v>0</v>
      </c>
      <c r="Q174" s="202">
        <v>0</v>
      </c>
      <c r="R174" s="202">
        <f t="shared" ref="R174:R179" si="12">Q174*H174</f>
        <v>0</v>
      </c>
      <c r="S174" s="202">
        <v>0</v>
      </c>
      <c r="T174" s="203">
        <f t="shared" ref="T174:T179" si="13"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04" t="s">
        <v>270</v>
      </c>
      <c r="AT174" s="204" t="s">
        <v>166</v>
      </c>
      <c r="AU174" s="204" t="s">
        <v>179</v>
      </c>
      <c r="AY174" s="19" t="s">
        <v>164</v>
      </c>
      <c r="BE174" s="205">
        <f t="shared" ref="BE174:BE179" si="14">IF(N174="základní",J174,0)</f>
        <v>0</v>
      </c>
      <c r="BF174" s="205">
        <f t="shared" ref="BF174:BF179" si="15">IF(N174="snížená",J174,0)</f>
        <v>0</v>
      </c>
      <c r="BG174" s="205">
        <f t="shared" ref="BG174:BG179" si="16">IF(N174="zákl. přenesená",J174,0)</f>
        <v>0</v>
      </c>
      <c r="BH174" s="205">
        <f t="shared" ref="BH174:BH179" si="17">IF(N174="sníž. přenesená",J174,0)</f>
        <v>0</v>
      </c>
      <c r="BI174" s="205">
        <f t="shared" ref="BI174:BI179" si="18">IF(N174="nulová",J174,0)</f>
        <v>0</v>
      </c>
      <c r="BJ174" s="19" t="s">
        <v>88</v>
      </c>
      <c r="BK174" s="205">
        <f t="shared" ref="BK174:BK179" si="19">ROUND(I174*H174,2)</f>
        <v>0</v>
      </c>
      <c r="BL174" s="19" t="s">
        <v>270</v>
      </c>
      <c r="BM174" s="204" t="s">
        <v>2494</v>
      </c>
    </row>
    <row r="175" spans="1:65" s="2" customFormat="1" ht="30" customHeight="1">
      <c r="A175" s="36"/>
      <c r="B175" s="37"/>
      <c r="C175" s="193" t="s">
        <v>432</v>
      </c>
      <c r="D175" s="193" t="s">
        <v>166</v>
      </c>
      <c r="E175" s="194" t="s">
        <v>2495</v>
      </c>
      <c r="F175" s="195" t="s">
        <v>2496</v>
      </c>
      <c r="G175" s="196" t="s">
        <v>335</v>
      </c>
      <c r="H175" s="197">
        <v>3</v>
      </c>
      <c r="I175" s="198"/>
      <c r="J175" s="199">
        <f t="shared" si="10"/>
        <v>0</v>
      </c>
      <c r="K175" s="195" t="s">
        <v>1</v>
      </c>
      <c r="L175" s="41"/>
      <c r="M175" s="200" t="s">
        <v>1</v>
      </c>
      <c r="N175" s="201" t="s">
        <v>45</v>
      </c>
      <c r="O175" s="73"/>
      <c r="P175" s="202">
        <f t="shared" si="11"/>
        <v>0</v>
      </c>
      <c r="Q175" s="202">
        <v>0</v>
      </c>
      <c r="R175" s="202">
        <f t="shared" si="12"/>
        <v>0</v>
      </c>
      <c r="S175" s="202">
        <v>0</v>
      </c>
      <c r="T175" s="203">
        <f t="shared" si="13"/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04" t="s">
        <v>270</v>
      </c>
      <c r="AT175" s="204" t="s">
        <v>166</v>
      </c>
      <c r="AU175" s="204" t="s">
        <v>179</v>
      </c>
      <c r="AY175" s="19" t="s">
        <v>164</v>
      </c>
      <c r="BE175" s="205">
        <f t="shared" si="14"/>
        <v>0</v>
      </c>
      <c r="BF175" s="205">
        <f t="shared" si="15"/>
        <v>0</v>
      </c>
      <c r="BG175" s="205">
        <f t="shared" si="16"/>
        <v>0</v>
      </c>
      <c r="BH175" s="205">
        <f t="shared" si="17"/>
        <v>0</v>
      </c>
      <c r="BI175" s="205">
        <f t="shared" si="18"/>
        <v>0</v>
      </c>
      <c r="BJ175" s="19" t="s">
        <v>88</v>
      </c>
      <c r="BK175" s="205">
        <f t="shared" si="19"/>
        <v>0</v>
      </c>
      <c r="BL175" s="19" t="s">
        <v>270</v>
      </c>
      <c r="BM175" s="204" t="s">
        <v>2497</v>
      </c>
    </row>
    <row r="176" spans="1:65" s="2" customFormat="1" ht="14.4" customHeight="1">
      <c r="A176" s="36"/>
      <c r="B176" s="37"/>
      <c r="C176" s="193" t="s">
        <v>436</v>
      </c>
      <c r="D176" s="193" t="s">
        <v>166</v>
      </c>
      <c r="E176" s="194" t="s">
        <v>2498</v>
      </c>
      <c r="F176" s="195" t="s">
        <v>2499</v>
      </c>
      <c r="G176" s="196" t="s">
        <v>325</v>
      </c>
      <c r="H176" s="197">
        <v>2</v>
      </c>
      <c r="I176" s="198"/>
      <c r="J176" s="199">
        <f t="shared" si="10"/>
        <v>0</v>
      </c>
      <c r="K176" s="195" t="s">
        <v>1</v>
      </c>
      <c r="L176" s="41"/>
      <c r="M176" s="200" t="s">
        <v>1</v>
      </c>
      <c r="N176" s="201" t="s">
        <v>45</v>
      </c>
      <c r="O176" s="73"/>
      <c r="P176" s="202">
        <f t="shared" si="11"/>
        <v>0</v>
      </c>
      <c r="Q176" s="202">
        <v>0</v>
      </c>
      <c r="R176" s="202">
        <f t="shared" si="12"/>
        <v>0</v>
      </c>
      <c r="S176" s="202">
        <v>0</v>
      </c>
      <c r="T176" s="203">
        <f t="shared" si="13"/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04" t="s">
        <v>270</v>
      </c>
      <c r="AT176" s="204" t="s">
        <v>166</v>
      </c>
      <c r="AU176" s="204" t="s">
        <v>179</v>
      </c>
      <c r="AY176" s="19" t="s">
        <v>164</v>
      </c>
      <c r="BE176" s="205">
        <f t="shared" si="14"/>
        <v>0</v>
      </c>
      <c r="BF176" s="205">
        <f t="shared" si="15"/>
        <v>0</v>
      </c>
      <c r="BG176" s="205">
        <f t="shared" si="16"/>
        <v>0</v>
      </c>
      <c r="BH176" s="205">
        <f t="shared" si="17"/>
        <v>0</v>
      </c>
      <c r="BI176" s="205">
        <f t="shared" si="18"/>
        <v>0</v>
      </c>
      <c r="BJ176" s="19" t="s">
        <v>88</v>
      </c>
      <c r="BK176" s="205">
        <f t="shared" si="19"/>
        <v>0</v>
      </c>
      <c r="BL176" s="19" t="s">
        <v>270</v>
      </c>
      <c r="BM176" s="204" t="s">
        <v>2500</v>
      </c>
    </row>
    <row r="177" spans="1:65" s="2" customFormat="1" ht="14.4" customHeight="1">
      <c r="A177" s="36"/>
      <c r="B177" s="37"/>
      <c r="C177" s="193" t="s">
        <v>442</v>
      </c>
      <c r="D177" s="193" t="s">
        <v>166</v>
      </c>
      <c r="E177" s="194" t="s">
        <v>2501</v>
      </c>
      <c r="F177" s="195" t="s">
        <v>2502</v>
      </c>
      <c r="G177" s="196" t="s">
        <v>335</v>
      </c>
      <c r="H177" s="197">
        <v>1</v>
      </c>
      <c r="I177" s="198"/>
      <c r="J177" s="199">
        <f t="shared" si="10"/>
        <v>0</v>
      </c>
      <c r="K177" s="195" t="s">
        <v>1</v>
      </c>
      <c r="L177" s="41"/>
      <c r="M177" s="200" t="s">
        <v>1</v>
      </c>
      <c r="N177" s="201" t="s">
        <v>45</v>
      </c>
      <c r="O177" s="73"/>
      <c r="P177" s="202">
        <f t="shared" si="11"/>
        <v>0</v>
      </c>
      <c r="Q177" s="202">
        <v>0</v>
      </c>
      <c r="R177" s="202">
        <f t="shared" si="12"/>
        <v>0</v>
      </c>
      <c r="S177" s="202">
        <v>0</v>
      </c>
      <c r="T177" s="203">
        <f t="shared" si="13"/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04" t="s">
        <v>270</v>
      </c>
      <c r="AT177" s="204" t="s">
        <v>166</v>
      </c>
      <c r="AU177" s="204" t="s">
        <v>179</v>
      </c>
      <c r="AY177" s="19" t="s">
        <v>164</v>
      </c>
      <c r="BE177" s="205">
        <f t="shared" si="14"/>
        <v>0</v>
      </c>
      <c r="BF177" s="205">
        <f t="shared" si="15"/>
        <v>0</v>
      </c>
      <c r="BG177" s="205">
        <f t="shared" si="16"/>
        <v>0</v>
      </c>
      <c r="BH177" s="205">
        <f t="shared" si="17"/>
        <v>0</v>
      </c>
      <c r="BI177" s="205">
        <f t="shared" si="18"/>
        <v>0</v>
      </c>
      <c r="BJ177" s="19" t="s">
        <v>88</v>
      </c>
      <c r="BK177" s="205">
        <f t="shared" si="19"/>
        <v>0</v>
      </c>
      <c r="BL177" s="19" t="s">
        <v>270</v>
      </c>
      <c r="BM177" s="204" t="s">
        <v>2503</v>
      </c>
    </row>
    <row r="178" spans="1:65" s="2" customFormat="1" ht="14.4" customHeight="1">
      <c r="A178" s="36"/>
      <c r="B178" s="37"/>
      <c r="C178" s="193" t="s">
        <v>447</v>
      </c>
      <c r="D178" s="193" t="s">
        <v>166</v>
      </c>
      <c r="E178" s="194" t="s">
        <v>2504</v>
      </c>
      <c r="F178" s="195" t="s">
        <v>2505</v>
      </c>
      <c r="G178" s="196" t="s">
        <v>335</v>
      </c>
      <c r="H178" s="197">
        <v>1</v>
      </c>
      <c r="I178" s="198"/>
      <c r="J178" s="199">
        <f t="shared" si="10"/>
        <v>0</v>
      </c>
      <c r="K178" s="195" t="s">
        <v>1</v>
      </c>
      <c r="L178" s="41"/>
      <c r="M178" s="200" t="s">
        <v>1</v>
      </c>
      <c r="N178" s="201" t="s">
        <v>45</v>
      </c>
      <c r="O178" s="73"/>
      <c r="P178" s="202">
        <f t="shared" si="11"/>
        <v>0</v>
      </c>
      <c r="Q178" s="202">
        <v>0</v>
      </c>
      <c r="R178" s="202">
        <f t="shared" si="12"/>
        <v>0</v>
      </c>
      <c r="S178" s="202">
        <v>0</v>
      </c>
      <c r="T178" s="203">
        <f t="shared" si="13"/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04" t="s">
        <v>270</v>
      </c>
      <c r="AT178" s="204" t="s">
        <v>166</v>
      </c>
      <c r="AU178" s="204" t="s">
        <v>179</v>
      </c>
      <c r="AY178" s="19" t="s">
        <v>164</v>
      </c>
      <c r="BE178" s="205">
        <f t="shared" si="14"/>
        <v>0</v>
      </c>
      <c r="BF178" s="205">
        <f t="shared" si="15"/>
        <v>0</v>
      </c>
      <c r="BG178" s="205">
        <f t="shared" si="16"/>
        <v>0</v>
      </c>
      <c r="BH178" s="205">
        <f t="shared" si="17"/>
        <v>0</v>
      </c>
      <c r="BI178" s="205">
        <f t="shared" si="18"/>
        <v>0</v>
      </c>
      <c r="BJ178" s="19" t="s">
        <v>88</v>
      </c>
      <c r="BK178" s="205">
        <f t="shared" si="19"/>
        <v>0</v>
      </c>
      <c r="BL178" s="19" t="s">
        <v>270</v>
      </c>
      <c r="BM178" s="204" t="s">
        <v>2506</v>
      </c>
    </row>
    <row r="179" spans="1:65" s="2" customFormat="1" ht="14.4" customHeight="1">
      <c r="A179" s="36"/>
      <c r="B179" s="37"/>
      <c r="C179" s="193" t="s">
        <v>451</v>
      </c>
      <c r="D179" s="193" t="s">
        <v>166</v>
      </c>
      <c r="E179" s="194" t="s">
        <v>2507</v>
      </c>
      <c r="F179" s="195" t="s">
        <v>2431</v>
      </c>
      <c r="G179" s="196" t="s">
        <v>325</v>
      </c>
      <c r="H179" s="197">
        <v>1</v>
      </c>
      <c r="I179" s="198"/>
      <c r="J179" s="199">
        <f t="shared" si="10"/>
        <v>0</v>
      </c>
      <c r="K179" s="195" t="s">
        <v>1</v>
      </c>
      <c r="L179" s="41"/>
      <c r="M179" s="200" t="s">
        <v>1</v>
      </c>
      <c r="N179" s="201" t="s">
        <v>45</v>
      </c>
      <c r="O179" s="73"/>
      <c r="P179" s="202">
        <f t="shared" si="11"/>
        <v>0</v>
      </c>
      <c r="Q179" s="202">
        <v>0</v>
      </c>
      <c r="R179" s="202">
        <f t="shared" si="12"/>
        <v>0</v>
      </c>
      <c r="S179" s="202">
        <v>0</v>
      </c>
      <c r="T179" s="203">
        <f t="shared" si="13"/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04" t="s">
        <v>270</v>
      </c>
      <c r="AT179" s="204" t="s">
        <v>166</v>
      </c>
      <c r="AU179" s="204" t="s">
        <v>179</v>
      </c>
      <c r="AY179" s="19" t="s">
        <v>164</v>
      </c>
      <c r="BE179" s="205">
        <f t="shared" si="14"/>
        <v>0</v>
      </c>
      <c r="BF179" s="205">
        <f t="shared" si="15"/>
        <v>0</v>
      </c>
      <c r="BG179" s="205">
        <f t="shared" si="16"/>
        <v>0</v>
      </c>
      <c r="BH179" s="205">
        <f t="shared" si="17"/>
        <v>0</v>
      </c>
      <c r="BI179" s="205">
        <f t="shared" si="18"/>
        <v>0</v>
      </c>
      <c r="BJ179" s="19" t="s">
        <v>88</v>
      </c>
      <c r="BK179" s="205">
        <f t="shared" si="19"/>
        <v>0</v>
      </c>
      <c r="BL179" s="19" t="s">
        <v>270</v>
      </c>
      <c r="BM179" s="204" t="s">
        <v>2508</v>
      </c>
    </row>
    <row r="180" spans="1:65" s="12" customFormat="1" ht="20.85" customHeight="1">
      <c r="B180" s="177"/>
      <c r="C180" s="178"/>
      <c r="D180" s="179" t="s">
        <v>79</v>
      </c>
      <c r="E180" s="191" t="s">
        <v>2509</v>
      </c>
      <c r="F180" s="191" t="s">
        <v>2510</v>
      </c>
      <c r="G180" s="178"/>
      <c r="H180" s="178"/>
      <c r="I180" s="181"/>
      <c r="J180" s="192">
        <f>BK180</f>
        <v>0</v>
      </c>
      <c r="K180" s="178"/>
      <c r="L180" s="183"/>
      <c r="M180" s="184"/>
      <c r="N180" s="185"/>
      <c r="O180" s="185"/>
      <c r="P180" s="186">
        <f>SUM(P181:P183)</f>
        <v>0</v>
      </c>
      <c r="Q180" s="185"/>
      <c r="R180" s="186">
        <f>SUM(R181:R183)</f>
        <v>0</v>
      </c>
      <c r="S180" s="185"/>
      <c r="T180" s="187">
        <f>SUM(T181:T183)</f>
        <v>0</v>
      </c>
      <c r="AR180" s="188" t="s">
        <v>90</v>
      </c>
      <c r="AT180" s="189" t="s">
        <v>79</v>
      </c>
      <c r="AU180" s="189" t="s">
        <v>90</v>
      </c>
      <c r="AY180" s="188" t="s">
        <v>164</v>
      </c>
      <c r="BK180" s="190">
        <f>SUM(BK181:BK183)</f>
        <v>0</v>
      </c>
    </row>
    <row r="181" spans="1:65" s="2" customFormat="1" ht="14.4" customHeight="1">
      <c r="A181" s="36"/>
      <c r="B181" s="37"/>
      <c r="C181" s="193" t="s">
        <v>476</v>
      </c>
      <c r="D181" s="193" t="s">
        <v>166</v>
      </c>
      <c r="E181" s="194" t="s">
        <v>2511</v>
      </c>
      <c r="F181" s="195" t="s">
        <v>2512</v>
      </c>
      <c r="G181" s="196" t="s">
        <v>579</v>
      </c>
      <c r="H181" s="197">
        <v>1</v>
      </c>
      <c r="I181" s="198"/>
      <c r="J181" s="199">
        <f>ROUND(I181*H181,2)</f>
        <v>0</v>
      </c>
      <c r="K181" s="195" t="s">
        <v>1</v>
      </c>
      <c r="L181" s="41"/>
      <c r="M181" s="200" t="s">
        <v>1</v>
      </c>
      <c r="N181" s="201" t="s">
        <v>45</v>
      </c>
      <c r="O181" s="73"/>
      <c r="P181" s="202">
        <f>O181*H181</f>
        <v>0</v>
      </c>
      <c r="Q181" s="202">
        <v>0</v>
      </c>
      <c r="R181" s="202">
        <f>Q181*H181</f>
        <v>0</v>
      </c>
      <c r="S181" s="202">
        <v>0</v>
      </c>
      <c r="T181" s="203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04" t="s">
        <v>270</v>
      </c>
      <c r="AT181" s="204" t="s">
        <v>166</v>
      </c>
      <c r="AU181" s="204" t="s">
        <v>179</v>
      </c>
      <c r="AY181" s="19" t="s">
        <v>164</v>
      </c>
      <c r="BE181" s="205">
        <f>IF(N181="základní",J181,0)</f>
        <v>0</v>
      </c>
      <c r="BF181" s="205">
        <f>IF(N181="snížená",J181,0)</f>
        <v>0</v>
      </c>
      <c r="BG181" s="205">
        <f>IF(N181="zákl. přenesená",J181,0)</f>
        <v>0</v>
      </c>
      <c r="BH181" s="205">
        <f>IF(N181="sníž. přenesená",J181,0)</f>
        <v>0</v>
      </c>
      <c r="BI181" s="205">
        <f>IF(N181="nulová",J181,0)</f>
        <v>0</v>
      </c>
      <c r="BJ181" s="19" t="s">
        <v>88</v>
      </c>
      <c r="BK181" s="205">
        <f>ROUND(I181*H181,2)</f>
        <v>0</v>
      </c>
      <c r="BL181" s="19" t="s">
        <v>270</v>
      </c>
      <c r="BM181" s="204" t="s">
        <v>2513</v>
      </c>
    </row>
    <row r="182" spans="1:65" s="2" customFormat="1" ht="22.2" customHeight="1">
      <c r="A182" s="36"/>
      <c r="B182" s="37"/>
      <c r="C182" s="193" t="s">
        <v>490</v>
      </c>
      <c r="D182" s="193" t="s">
        <v>166</v>
      </c>
      <c r="E182" s="194" t="s">
        <v>2514</v>
      </c>
      <c r="F182" s="195" t="s">
        <v>2515</v>
      </c>
      <c r="G182" s="196" t="s">
        <v>579</v>
      </c>
      <c r="H182" s="197">
        <v>1</v>
      </c>
      <c r="I182" s="198"/>
      <c r="J182" s="199">
        <f>ROUND(I182*H182,2)</f>
        <v>0</v>
      </c>
      <c r="K182" s="195" t="s">
        <v>1</v>
      </c>
      <c r="L182" s="41"/>
      <c r="M182" s="200" t="s">
        <v>1</v>
      </c>
      <c r="N182" s="201" t="s">
        <v>45</v>
      </c>
      <c r="O182" s="73"/>
      <c r="P182" s="202">
        <f>O182*H182</f>
        <v>0</v>
      </c>
      <c r="Q182" s="202">
        <v>0</v>
      </c>
      <c r="R182" s="202">
        <f>Q182*H182</f>
        <v>0</v>
      </c>
      <c r="S182" s="202">
        <v>0</v>
      </c>
      <c r="T182" s="203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04" t="s">
        <v>270</v>
      </c>
      <c r="AT182" s="204" t="s">
        <v>166</v>
      </c>
      <c r="AU182" s="204" t="s">
        <v>179</v>
      </c>
      <c r="AY182" s="19" t="s">
        <v>164</v>
      </c>
      <c r="BE182" s="205">
        <f>IF(N182="základní",J182,0)</f>
        <v>0</v>
      </c>
      <c r="BF182" s="205">
        <f>IF(N182="snížená",J182,0)</f>
        <v>0</v>
      </c>
      <c r="BG182" s="205">
        <f>IF(N182="zákl. přenesená",J182,0)</f>
        <v>0</v>
      </c>
      <c r="BH182" s="205">
        <f>IF(N182="sníž. přenesená",J182,0)</f>
        <v>0</v>
      </c>
      <c r="BI182" s="205">
        <f>IF(N182="nulová",J182,0)</f>
        <v>0</v>
      </c>
      <c r="BJ182" s="19" t="s">
        <v>88</v>
      </c>
      <c r="BK182" s="205">
        <f>ROUND(I182*H182,2)</f>
        <v>0</v>
      </c>
      <c r="BL182" s="19" t="s">
        <v>270</v>
      </c>
      <c r="BM182" s="204" t="s">
        <v>2516</v>
      </c>
    </row>
    <row r="183" spans="1:65" s="2" customFormat="1" ht="19.8" customHeight="1">
      <c r="A183" s="36"/>
      <c r="B183" s="37"/>
      <c r="C183" s="193" t="s">
        <v>494</v>
      </c>
      <c r="D183" s="193" t="s">
        <v>166</v>
      </c>
      <c r="E183" s="194" t="s">
        <v>2517</v>
      </c>
      <c r="F183" s="195" t="s">
        <v>2518</v>
      </c>
      <c r="G183" s="196" t="s">
        <v>335</v>
      </c>
      <c r="H183" s="197">
        <v>20</v>
      </c>
      <c r="I183" s="198"/>
      <c r="J183" s="199">
        <f>ROUND(I183*H183,2)</f>
        <v>0</v>
      </c>
      <c r="K183" s="195" t="s">
        <v>1</v>
      </c>
      <c r="L183" s="41"/>
      <c r="M183" s="200" t="s">
        <v>1</v>
      </c>
      <c r="N183" s="201" t="s">
        <v>45</v>
      </c>
      <c r="O183" s="73"/>
      <c r="P183" s="202">
        <f>O183*H183</f>
        <v>0</v>
      </c>
      <c r="Q183" s="202">
        <v>0</v>
      </c>
      <c r="R183" s="202">
        <f>Q183*H183</f>
        <v>0</v>
      </c>
      <c r="S183" s="202">
        <v>0</v>
      </c>
      <c r="T183" s="203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04" t="s">
        <v>270</v>
      </c>
      <c r="AT183" s="204" t="s">
        <v>166</v>
      </c>
      <c r="AU183" s="204" t="s">
        <v>179</v>
      </c>
      <c r="AY183" s="19" t="s">
        <v>164</v>
      </c>
      <c r="BE183" s="205">
        <f>IF(N183="základní",J183,0)</f>
        <v>0</v>
      </c>
      <c r="BF183" s="205">
        <f>IF(N183="snížená",J183,0)</f>
        <v>0</v>
      </c>
      <c r="BG183" s="205">
        <f>IF(N183="zákl. přenesená",J183,0)</f>
        <v>0</v>
      </c>
      <c r="BH183" s="205">
        <f>IF(N183="sníž. přenesená",J183,0)</f>
        <v>0</v>
      </c>
      <c r="BI183" s="205">
        <f>IF(N183="nulová",J183,0)</f>
        <v>0</v>
      </c>
      <c r="BJ183" s="19" t="s">
        <v>88</v>
      </c>
      <c r="BK183" s="205">
        <f>ROUND(I183*H183,2)</f>
        <v>0</v>
      </c>
      <c r="BL183" s="19" t="s">
        <v>270</v>
      </c>
      <c r="BM183" s="204" t="s">
        <v>2519</v>
      </c>
    </row>
    <row r="184" spans="1:65" s="12" customFormat="1" ht="20.85" customHeight="1">
      <c r="B184" s="177"/>
      <c r="C184" s="178"/>
      <c r="D184" s="179" t="s">
        <v>79</v>
      </c>
      <c r="E184" s="191" t="s">
        <v>2520</v>
      </c>
      <c r="F184" s="191" t="s">
        <v>2521</v>
      </c>
      <c r="G184" s="178"/>
      <c r="H184" s="178"/>
      <c r="I184" s="181"/>
      <c r="J184" s="192">
        <f>BK184</f>
        <v>0</v>
      </c>
      <c r="K184" s="178"/>
      <c r="L184" s="183"/>
      <c r="M184" s="184"/>
      <c r="N184" s="185"/>
      <c r="O184" s="185"/>
      <c r="P184" s="186">
        <f>SUM(P185:P186)</f>
        <v>0</v>
      </c>
      <c r="Q184" s="185"/>
      <c r="R184" s="186">
        <f>SUM(R185:R186)</f>
        <v>0</v>
      </c>
      <c r="S184" s="185"/>
      <c r="T184" s="187">
        <f>SUM(T185:T186)</f>
        <v>0</v>
      </c>
      <c r="AR184" s="188" t="s">
        <v>90</v>
      </c>
      <c r="AT184" s="189" t="s">
        <v>79</v>
      </c>
      <c r="AU184" s="189" t="s">
        <v>90</v>
      </c>
      <c r="AY184" s="188" t="s">
        <v>164</v>
      </c>
      <c r="BK184" s="190">
        <f>SUM(BK185:BK186)</f>
        <v>0</v>
      </c>
    </row>
    <row r="185" spans="1:65" s="2" customFormat="1" ht="14.4" customHeight="1">
      <c r="A185" s="36"/>
      <c r="B185" s="37"/>
      <c r="C185" s="193" t="s">
        <v>500</v>
      </c>
      <c r="D185" s="193" t="s">
        <v>166</v>
      </c>
      <c r="E185" s="194" t="s">
        <v>2522</v>
      </c>
      <c r="F185" s="195" t="s">
        <v>2523</v>
      </c>
      <c r="G185" s="196" t="s">
        <v>579</v>
      </c>
      <c r="H185" s="197">
        <v>1</v>
      </c>
      <c r="I185" s="198"/>
      <c r="J185" s="199">
        <f>ROUND(I185*H185,2)</f>
        <v>0</v>
      </c>
      <c r="K185" s="195" t="s">
        <v>1</v>
      </c>
      <c r="L185" s="41"/>
      <c r="M185" s="200" t="s">
        <v>1</v>
      </c>
      <c r="N185" s="201" t="s">
        <v>45</v>
      </c>
      <c r="O185" s="73"/>
      <c r="P185" s="202">
        <f>O185*H185</f>
        <v>0</v>
      </c>
      <c r="Q185" s="202">
        <v>0</v>
      </c>
      <c r="R185" s="202">
        <f>Q185*H185</f>
        <v>0</v>
      </c>
      <c r="S185" s="202">
        <v>0</v>
      </c>
      <c r="T185" s="203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04" t="s">
        <v>270</v>
      </c>
      <c r="AT185" s="204" t="s">
        <v>166</v>
      </c>
      <c r="AU185" s="204" t="s">
        <v>179</v>
      </c>
      <c r="AY185" s="19" t="s">
        <v>164</v>
      </c>
      <c r="BE185" s="205">
        <f>IF(N185="základní",J185,0)</f>
        <v>0</v>
      </c>
      <c r="BF185" s="205">
        <f>IF(N185="snížená",J185,0)</f>
        <v>0</v>
      </c>
      <c r="BG185" s="205">
        <f>IF(N185="zákl. přenesená",J185,0)</f>
        <v>0</v>
      </c>
      <c r="BH185" s="205">
        <f>IF(N185="sníž. přenesená",J185,0)</f>
        <v>0</v>
      </c>
      <c r="BI185" s="205">
        <f>IF(N185="nulová",J185,0)</f>
        <v>0</v>
      </c>
      <c r="BJ185" s="19" t="s">
        <v>88</v>
      </c>
      <c r="BK185" s="205">
        <f>ROUND(I185*H185,2)</f>
        <v>0</v>
      </c>
      <c r="BL185" s="19" t="s">
        <v>270</v>
      </c>
      <c r="BM185" s="204" t="s">
        <v>2524</v>
      </c>
    </row>
    <row r="186" spans="1:65" s="2" customFormat="1" ht="14.4" customHeight="1">
      <c r="A186" s="36"/>
      <c r="B186" s="37"/>
      <c r="C186" s="193" t="s">
        <v>504</v>
      </c>
      <c r="D186" s="193" t="s">
        <v>166</v>
      </c>
      <c r="E186" s="194" t="s">
        <v>2525</v>
      </c>
      <c r="F186" s="195" t="s">
        <v>2526</v>
      </c>
      <c r="G186" s="196" t="s">
        <v>579</v>
      </c>
      <c r="H186" s="197">
        <v>1</v>
      </c>
      <c r="I186" s="198"/>
      <c r="J186" s="199">
        <f>ROUND(I186*H186,2)</f>
        <v>0</v>
      </c>
      <c r="K186" s="195" t="s">
        <v>1</v>
      </c>
      <c r="L186" s="41"/>
      <c r="M186" s="281" t="s">
        <v>1</v>
      </c>
      <c r="N186" s="282" t="s">
        <v>45</v>
      </c>
      <c r="O186" s="283"/>
      <c r="P186" s="284">
        <f>O186*H186</f>
        <v>0</v>
      </c>
      <c r="Q186" s="284">
        <v>0</v>
      </c>
      <c r="R186" s="284">
        <f>Q186*H186</f>
        <v>0</v>
      </c>
      <c r="S186" s="284">
        <v>0</v>
      </c>
      <c r="T186" s="285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04" t="s">
        <v>270</v>
      </c>
      <c r="AT186" s="204" t="s">
        <v>166</v>
      </c>
      <c r="AU186" s="204" t="s">
        <v>179</v>
      </c>
      <c r="AY186" s="19" t="s">
        <v>164</v>
      </c>
      <c r="BE186" s="205">
        <f>IF(N186="základní",J186,0)</f>
        <v>0</v>
      </c>
      <c r="BF186" s="205">
        <f>IF(N186="snížená",J186,0)</f>
        <v>0</v>
      </c>
      <c r="BG186" s="205">
        <f>IF(N186="zákl. přenesená",J186,0)</f>
        <v>0</v>
      </c>
      <c r="BH186" s="205">
        <f>IF(N186="sníž. přenesená",J186,0)</f>
        <v>0</v>
      </c>
      <c r="BI186" s="205">
        <f>IF(N186="nulová",J186,0)</f>
        <v>0</v>
      </c>
      <c r="BJ186" s="19" t="s">
        <v>88</v>
      </c>
      <c r="BK186" s="205">
        <f>ROUND(I186*H186,2)</f>
        <v>0</v>
      </c>
      <c r="BL186" s="19" t="s">
        <v>270</v>
      </c>
      <c r="BM186" s="204" t="s">
        <v>2527</v>
      </c>
    </row>
    <row r="187" spans="1:65" s="2" customFormat="1" ht="6.9" customHeight="1">
      <c r="A187" s="36"/>
      <c r="B187" s="56"/>
      <c r="C187" s="57"/>
      <c r="D187" s="57"/>
      <c r="E187" s="57"/>
      <c r="F187" s="57"/>
      <c r="G187" s="57"/>
      <c r="H187" s="57"/>
      <c r="I187" s="57"/>
      <c r="J187" s="57"/>
      <c r="K187" s="57"/>
      <c r="L187" s="41"/>
      <c r="M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</row>
  </sheetData>
  <sheetProtection algorithmName="SHA-512" hashValue="++vCy5W7jxCEhrd474fU/ys1TeBuGBF3Y+nwYLjbS9owdsha/7+wTNJQx2ELujzwe/u33+uPr4Wd4xP/FOEThQ==" saltValue="H0I/LPQzhXJFL+Q1PcTDTOycAcmlIMCTZ+Cgq+H0GMYnjyb6rgn06C+S2DGPg/8ZNuxQ2uYapvQNmUKtnDcpCA==" spinCount="100000" sheet="1" objects="1" scenarios="1" formatColumns="0" formatRows="0" autoFilter="0"/>
  <autoFilter ref="C127:K186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71" fitToHeight="100" orientation="portrait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5"/>
  <sheetViews>
    <sheetView showGridLines="0" view="pageBreakPreview" zoomScale="80" zoomScaleNormal="100" zoomScaleSheetLayoutView="80" workbookViewId="0"/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54.42578125" style="1" customWidth="1"/>
    <col min="7" max="7" width="8" style="1" customWidth="1"/>
    <col min="8" max="8" width="15" style="1" customWidth="1"/>
    <col min="9" max="9" width="16.85546875" style="1" customWidth="1"/>
    <col min="10" max="11" width="23.85546875" style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AT2" s="19" t="s">
        <v>112</v>
      </c>
    </row>
    <row r="3" spans="1:46" s="1" customFormat="1" ht="6.9" customHeight="1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2"/>
      <c r="AT3" s="19" t="s">
        <v>90</v>
      </c>
    </row>
    <row r="4" spans="1:46" s="1" customFormat="1" ht="24.9" customHeight="1">
      <c r="B4" s="22"/>
      <c r="D4" s="119" t="s">
        <v>131</v>
      </c>
      <c r="L4" s="22"/>
      <c r="M4" s="120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21" t="s">
        <v>16</v>
      </c>
      <c r="L6" s="22"/>
    </row>
    <row r="7" spans="1:46" s="1" customFormat="1" ht="27" customHeight="1">
      <c r="B7" s="22"/>
      <c r="E7" s="331" t="str">
        <f>'Rekapitulace stavby'!K6</f>
        <v>Rekonstrukce stávajících garáží v suterénních, přízemních a dvorních prostorech objektů Vinohradská</v>
      </c>
      <c r="F7" s="332"/>
      <c r="G7" s="332"/>
      <c r="H7" s="332"/>
      <c r="L7" s="22"/>
    </row>
    <row r="8" spans="1:46" s="1" customFormat="1" ht="12" customHeight="1">
      <c r="B8" s="22"/>
      <c r="D8" s="121" t="s">
        <v>132</v>
      </c>
      <c r="L8" s="22"/>
    </row>
    <row r="9" spans="1:46" s="2" customFormat="1" ht="14.4" customHeight="1">
      <c r="A9" s="36"/>
      <c r="B9" s="41"/>
      <c r="C9" s="36"/>
      <c r="D9" s="36"/>
      <c r="E9" s="331" t="s">
        <v>2017</v>
      </c>
      <c r="F9" s="334"/>
      <c r="G9" s="334"/>
      <c r="H9" s="334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21" t="s">
        <v>2018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31.2" customHeight="1">
      <c r="A11" s="36"/>
      <c r="B11" s="41"/>
      <c r="C11" s="36"/>
      <c r="D11" s="36"/>
      <c r="E11" s="333" t="s">
        <v>2528</v>
      </c>
      <c r="F11" s="334"/>
      <c r="G11" s="334"/>
      <c r="H11" s="334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0.199999999999999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21" t="s">
        <v>18</v>
      </c>
      <c r="E13" s="36"/>
      <c r="F13" s="112" t="s">
        <v>1</v>
      </c>
      <c r="G13" s="36"/>
      <c r="H13" s="36"/>
      <c r="I13" s="121" t="s">
        <v>19</v>
      </c>
      <c r="J13" s="112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21" t="s">
        <v>20</v>
      </c>
      <c r="E14" s="36"/>
      <c r="F14" s="112" t="s">
        <v>21</v>
      </c>
      <c r="G14" s="36"/>
      <c r="H14" s="36"/>
      <c r="I14" s="121" t="s">
        <v>22</v>
      </c>
      <c r="J14" s="122" t="str">
        <f>'Rekapitulace stavby'!AN8</f>
        <v>15. 4. 2022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8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21" t="s">
        <v>24</v>
      </c>
      <c r="E16" s="36"/>
      <c r="F16" s="36"/>
      <c r="G16" s="36"/>
      <c r="H16" s="36"/>
      <c r="I16" s="121" t="s">
        <v>25</v>
      </c>
      <c r="J16" s="112" t="s">
        <v>26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12" t="s">
        <v>27</v>
      </c>
      <c r="F17" s="36"/>
      <c r="G17" s="36"/>
      <c r="H17" s="36"/>
      <c r="I17" s="121" t="s">
        <v>28</v>
      </c>
      <c r="J17" s="112" t="s">
        <v>29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21" t="s">
        <v>30</v>
      </c>
      <c r="E19" s="36"/>
      <c r="F19" s="36"/>
      <c r="G19" s="36"/>
      <c r="H19" s="36"/>
      <c r="I19" s="121" t="s">
        <v>25</v>
      </c>
      <c r="J19" s="32" t="str">
        <f>'Rekapitulace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35" t="str">
        <f>'Rekapitulace stavby'!E14</f>
        <v>Vyplň údaj</v>
      </c>
      <c r="F20" s="336"/>
      <c r="G20" s="336"/>
      <c r="H20" s="336"/>
      <c r="I20" s="121" t="s">
        <v>28</v>
      </c>
      <c r="J20" s="32" t="str">
        <f>'Rekapitulace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21" t="s">
        <v>32</v>
      </c>
      <c r="E22" s="36"/>
      <c r="F22" s="36"/>
      <c r="G22" s="36"/>
      <c r="H22" s="36"/>
      <c r="I22" s="121" t="s">
        <v>25</v>
      </c>
      <c r="J22" s="112" t="s">
        <v>33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12" t="s">
        <v>34</v>
      </c>
      <c r="F23" s="36"/>
      <c r="G23" s="36"/>
      <c r="H23" s="36"/>
      <c r="I23" s="121" t="s">
        <v>28</v>
      </c>
      <c r="J23" s="112" t="s">
        <v>35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21" t="s">
        <v>37</v>
      </c>
      <c r="E25" s="36"/>
      <c r="F25" s="36"/>
      <c r="G25" s="36"/>
      <c r="H25" s="36"/>
      <c r="I25" s="121" t="s">
        <v>25</v>
      </c>
      <c r="J25" s="112" t="str">
        <f>IF('Rekapitulace stavby'!AN19="","",'Rekapitulace stavby'!AN19)</f>
        <v/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12" t="str">
        <f>IF('Rekapitulace stavby'!E20="","",'Rekapitulace stavby'!E20)</f>
        <v xml:space="preserve"> </v>
      </c>
      <c r="F26" s="36"/>
      <c r="G26" s="36"/>
      <c r="H26" s="36"/>
      <c r="I26" s="121" t="s">
        <v>28</v>
      </c>
      <c r="J26" s="112" t="str">
        <f>IF('Rekapitulace stavby'!AN20="","",'Rekapitulace stavby'!AN20)</f>
        <v/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21" t="s">
        <v>39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4.4" customHeight="1">
      <c r="A29" s="123"/>
      <c r="B29" s="124"/>
      <c r="C29" s="123"/>
      <c r="D29" s="123"/>
      <c r="E29" s="337" t="s">
        <v>1</v>
      </c>
      <c r="F29" s="337"/>
      <c r="G29" s="337"/>
      <c r="H29" s="337"/>
      <c r="I29" s="123"/>
      <c r="J29" s="123"/>
      <c r="K29" s="123"/>
      <c r="L29" s="125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</row>
    <row r="30" spans="1:31" s="2" customFormat="1" ht="6.9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26"/>
      <c r="E31" s="126"/>
      <c r="F31" s="126"/>
      <c r="G31" s="126"/>
      <c r="H31" s="126"/>
      <c r="I31" s="126"/>
      <c r="J31" s="126"/>
      <c r="K31" s="12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7" t="s">
        <v>40</v>
      </c>
      <c r="E32" s="36"/>
      <c r="F32" s="36"/>
      <c r="G32" s="36"/>
      <c r="H32" s="36"/>
      <c r="I32" s="36"/>
      <c r="J32" s="128">
        <f>ROUND(J122,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" customHeight="1">
      <c r="A33" s="36"/>
      <c r="B33" s="41"/>
      <c r="C33" s="36"/>
      <c r="D33" s="126"/>
      <c r="E33" s="126"/>
      <c r="F33" s="126"/>
      <c r="G33" s="126"/>
      <c r="H33" s="126"/>
      <c r="I33" s="126"/>
      <c r="J33" s="126"/>
      <c r="K33" s="12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36"/>
      <c r="F34" s="129" t="s">
        <v>42</v>
      </c>
      <c r="G34" s="36"/>
      <c r="H34" s="36"/>
      <c r="I34" s="129" t="s">
        <v>41</v>
      </c>
      <c r="J34" s="129" t="s">
        <v>43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customHeight="1">
      <c r="A35" s="36"/>
      <c r="B35" s="41"/>
      <c r="C35" s="36"/>
      <c r="D35" s="130" t="s">
        <v>44</v>
      </c>
      <c r="E35" s="121" t="s">
        <v>45</v>
      </c>
      <c r="F35" s="131">
        <f>ROUND((SUM(BE122:BE194)),  2)</f>
        <v>0</v>
      </c>
      <c r="G35" s="36"/>
      <c r="H35" s="36"/>
      <c r="I35" s="132">
        <v>0.21</v>
      </c>
      <c r="J35" s="131">
        <f>ROUND(((SUM(BE122:BE194))*I35), 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customHeight="1">
      <c r="A36" s="36"/>
      <c r="B36" s="41"/>
      <c r="C36" s="36"/>
      <c r="D36" s="36"/>
      <c r="E36" s="121" t="s">
        <v>46</v>
      </c>
      <c r="F36" s="131">
        <f>ROUND((SUM(BF122:BF194)),  2)</f>
        <v>0</v>
      </c>
      <c r="G36" s="36"/>
      <c r="H36" s="36"/>
      <c r="I36" s="132">
        <v>0.15</v>
      </c>
      <c r="J36" s="131">
        <f>ROUND(((SUM(BF122:BF194))*I36), 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21" t="s">
        <v>47</v>
      </c>
      <c r="F37" s="131">
        <f>ROUND((SUM(BG122:BG194)),  2)</f>
        <v>0</v>
      </c>
      <c r="G37" s="36"/>
      <c r="H37" s="36"/>
      <c r="I37" s="132">
        <v>0.21</v>
      </c>
      <c r="J37" s="131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" hidden="1" customHeight="1">
      <c r="A38" s="36"/>
      <c r="B38" s="41"/>
      <c r="C38" s="36"/>
      <c r="D38" s="36"/>
      <c r="E38" s="121" t="s">
        <v>48</v>
      </c>
      <c r="F38" s="131">
        <f>ROUND((SUM(BH122:BH194)),  2)</f>
        <v>0</v>
      </c>
      <c r="G38" s="36"/>
      <c r="H38" s="36"/>
      <c r="I38" s="132">
        <v>0.15</v>
      </c>
      <c r="J38" s="131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" hidden="1" customHeight="1">
      <c r="A39" s="36"/>
      <c r="B39" s="41"/>
      <c r="C39" s="36"/>
      <c r="D39" s="36"/>
      <c r="E39" s="121" t="s">
        <v>49</v>
      </c>
      <c r="F39" s="131">
        <f>ROUND((SUM(BI122:BI194)),  2)</f>
        <v>0</v>
      </c>
      <c r="G39" s="36"/>
      <c r="H39" s="36"/>
      <c r="I39" s="132">
        <v>0</v>
      </c>
      <c r="J39" s="131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33"/>
      <c r="D41" s="134" t="s">
        <v>50</v>
      </c>
      <c r="E41" s="135"/>
      <c r="F41" s="135"/>
      <c r="G41" s="136" t="s">
        <v>51</v>
      </c>
      <c r="H41" s="137" t="s">
        <v>52</v>
      </c>
      <c r="I41" s="135"/>
      <c r="J41" s="138">
        <f>SUM(J32:J39)</f>
        <v>0</v>
      </c>
      <c r="K41" s="139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" customHeight="1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1" customFormat="1" ht="14.4" customHeight="1">
      <c r="B43" s="22"/>
      <c r="L43" s="22"/>
    </row>
    <row r="44" spans="1:31" s="1" customFormat="1" ht="14.4" customHeight="1">
      <c r="B44" s="22"/>
      <c r="L44" s="22"/>
    </row>
    <row r="45" spans="1:31" s="1" customFormat="1" ht="14.4" customHeight="1">
      <c r="B45" s="22"/>
      <c r="L45" s="22"/>
    </row>
    <row r="46" spans="1:31" s="1" customFormat="1" ht="14.4" customHeight="1">
      <c r="B46" s="22"/>
      <c r="L46" s="22"/>
    </row>
    <row r="47" spans="1:31" s="1" customFormat="1" ht="14.4" customHeight="1">
      <c r="B47" s="22"/>
      <c r="L47" s="22"/>
    </row>
    <row r="48" spans="1:31" s="1" customFormat="1" ht="14.4" customHeight="1">
      <c r="B48" s="22"/>
      <c r="L48" s="22"/>
    </row>
    <row r="49" spans="1:31" s="1" customFormat="1" ht="14.4" customHeight="1">
      <c r="B49" s="22"/>
      <c r="L49" s="22"/>
    </row>
    <row r="50" spans="1:31" s="2" customFormat="1" ht="14.4" customHeight="1">
      <c r="B50" s="53"/>
      <c r="D50" s="140" t="s">
        <v>53</v>
      </c>
      <c r="E50" s="141"/>
      <c r="F50" s="141"/>
      <c r="G50" s="140" t="s">
        <v>54</v>
      </c>
      <c r="H50" s="141"/>
      <c r="I50" s="141"/>
      <c r="J50" s="141"/>
      <c r="K50" s="141"/>
      <c r="L50" s="53"/>
    </row>
    <row r="51" spans="1:31" ht="10.199999999999999">
      <c r="B51" s="22"/>
      <c r="L51" s="22"/>
    </row>
    <row r="52" spans="1:31" ht="10.199999999999999">
      <c r="B52" s="22"/>
      <c r="L52" s="22"/>
    </row>
    <row r="53" spans="1:31" ht="10.199999999999999">
      <c r="B53" s="22"/>
      <c r="L53" s="22"/>
    </row>
    <row r="54" spans="1:31" ht="10.199999999999999">
      <c r="B54" s="22"/>
      <c r="L54" s="22"/>
    </row>
    <row r="55" spans="1:31" ht="10.199999999999999">
      <c r="B55" s="22"/>
      <c r="L55" s="22"/>
    </row>
    <row r="56" spans="1:31" ht="10.199999999999999">
      <c r="B56" s="22"/>
      <c r="L56" s="22"/>
    </row>
    <row r="57" spans="1:31" ht="10.199999999999999">
      <c r="B57" s="22"/>
      <c r="L57" s="22"/>
    </row>
    <row r="58" spans="1:31" ht="10.199999999999999">
      <c r="B58" s="22"/>
      <c r="L58" s="22"/>
    </row>
    <row r="59" spans="1:31" ht="10.199999999999999">
      <c r="B59" s="22"/>
      <c r="L59" s="22"/>
    </row>
    <row r="60" spans="1:31" ht="10.199999999999999">
      <c r="B60" s="22"/>
      <c r="L60" s="22"/>
    </row>
    <row r="61" spans="1:31" s="2" customFormat="1" ht="13.2">
      <c r="A61" s="36"/>
      <c r="B61" s="41"/>
      <c r="C61" s="36"/>
      <c r="D61" s="142" t="s">
        <v>55</v>
      </c>
      <c r="E61" s="143"/>
      <c r="F61" s="144" t="s">
        <v>56</v>
      </c>
      <c r="G61" s="142" t="s">
        <v>55</v>
      </c>
      <c r="H61" s="143"/>
      <c r="I61" s="143"/>
      <c r="J61" s="145" t="s">
        <v>56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0.199999999999999">
      <c r="B62" s="22"/>
      <c r="L62" s="22"/>
    </row>
    <row r="63" spans="1:31" ht="10.199999999999999">
      <c r="B63" s="22"/>
      <c r="L63" s="22"/>
    </row>
    <row r="64" spans="1:31" ht="10.199999999999999">
      <c r="B64" s="22"/>
      <c r="L64" s="22"/>
    </row>
    <row r="65" spans="1:31" s="2" customFormat="1" ht="13.2">
      <c r="A65" s="36"/>
      <c r="B65" s="41"/>
      <c r="C65" s="36"/>
      <c r="D65" s="140" t="s">
        <v>57</v>
      </c>
      <c r="E65" s="146"/>
      <c r="F65" s="146"/>
      <c r="G65" s="140" t="s">
        <v>58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0.199999999999999">
      <c r="B66" s="22"/>
      <c r="L66" s="22"/>
    </row>
    <row r="67" spans="1:31" ht="10.199999999999999">
      <c r="B67" s="22"/>
      <c r="L67" s="22"/>
    </row>
    <row r="68" spans="1:31" ht="10.199999999999999">
      <c r="B68" s="22"/>
      <c r="L68" s="22"/>
    </row>
    <row r="69" spans="1:31" ht="10.199999999999999">
      <c r="B69" s="22"/>
      <c r="L69" s="22"/>
    </row>
    <row r="70" spans="1:31" ht="10.199999999999999">
      <c r="B70" s="22"/>
      <c r="L70" s="22"/>
    </row>
    <row r="71" spans="1:31" ht="10.199999999999999">
      <c r="B71" s="22"/>
      <c r="L71" s="22"/>
    </row>
    <row r="72" spans="1:31" ht="10.199999999999999">
      <c r="B72" s="22"/>
      <c r="L72" s="22"/>
    </row>
    <row r="73" spans="1:31" ht="10.199999999999999">
      <c r="B73" s="22"/>
      <c r="L73" s="22"/>
    </row>
    <row r="74" spans="1:31" ht="10.199999999999999">
      <c r="B74" s="22"/>
      <c r="L74" s="22"/>
    </row>
    <row r="75" spans="1:31" ht="10.199999999999999">
      <c r="B75" s="22"/>
      <c r="L75" s="22"/>
    </row>
    <row r="76" spans="1:31" s="2" customFormat="1" ht="13.2">
      <c r="A76" s="36"/>
      <c r="B76" s="41"/>
      <c r="C76" s="36"/>
      <c r="D76" s="142" t="s">
        <v>55</v>
      </c>
      <c r="E76" s="143"/>
      <c r="F76" s="144" t="s">
        <v>56</v>
      </c>
      <c r="G76" s="142" t="s">
        <v>55</v>
      </c>
      <c r="H76" s="143"/>
      <c r="I76" s="143"/>
      <c r="J76" s="145" t="s">
        <v>56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" customHeight="1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" customHeight="1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" customHeight="1">
      <c r="A82" s="36"/>
      <c r="B82" s="37"/>
      <c r="C82" s="25" t="s">
        <v>135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>
      <c r="A84" s="36"/>
      <c r="B84" s="37"/>
      <c r="C84" s="31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27" customHeight="1">
      <c r="A85" s="36"/>
      <c r="B85" s="37"/>
      <c r="C85" s="38"/>
      <c r="D85" s="38"/>
      <c r="E85" s="338" t="str">
        <f>E7</f>
        <v>Rekonstrukce stávajících garáží v suterénních, přízemních a dvorních prostorech objektů Vinohradská</v>
      </c>
      <c r="F85" s="339"/>
      <c r="G85" s="339"/>
      <c r="H85" s="339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>
      <c r="B86" s="23"/>
      <c r="C86" s="31" t="s">
        <v>132</v>
      </c>
      <c r="D86" s="24"/>
      <c r="E86" s="24"/>
      <c r="F86" s="24"/>
      <c r="G86" s="24"/>
      <c r="H86" s="24"/>
      <c r="I86" s="24"/>
      <c r="J86" s="24"/>
      <c r="K86" s="24"/>
      <c r="L86" s="22"/>
    </row>
    <row r="87" spans="1:31" s="2" customFormat="1" ht="14.4" customHeight="1">
      <c r="A87" s="36"/>
      <c r="B87" s="37"/>
      <c r="C87" s="38"/>
      <c r="D87" s="38"/>
      <c r="E87" s="338" t="s">
        <v>2017</v>
      </c>
      <c r="F87" s="340"/>
      <c r="G87" s="340"/>
      <c r="H87" s="340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>
      <c r="A88" s="36"/>
      <c r="B88" s="37"/>
      <c r="C88" s="31" t="s">
        <v>2018</v>
      </c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31.2" customHeight="1">
      <c r="A89" s="36"/>
      <c r="B89" s="37"/>
      <c r="C89" s="38"/>
      <c r="D89" s="38"/>
      <c r="E89" s="291" t="str">
        <f>E11</f>
        <v>D.1.4.04 - Silnoproudá elektrotechnika a vnější ochrana před bleskem</v>
      </c>
      <c r="F89" s="340"/>
      <c r="G89" s="340"/>
      <c r="H89" s="340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1" t="s">
        <v>20</v>
      </c>
      <c r="D91" s="38"/>
      <c r="E91" s="38"/>
      <c r="F91" s="29" t="str">
        <f>F14</f>
        <v>Vinohradská 114/1756, 116/1755, Praha3</v>
      </c>
      <c r="G91" s="38"/>
      <c r="H91" s="38"/>
      <c r="I91" s="31" t="s">
        <v>22</v>
      </c>
      <c r="J91" s="68" t="str">
        <f>IF(J14="","",J14)</f>
        <v>15. 4. 2022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40.799999999999997" customHeight="1">
      <c r="A93" s="36"/>
      <c r="B93" s="37"/>
      <c r="C93" s="31" t="s">
        <v>24</v>
      </c>
      <c r="D93" s="38"/>
      <c r="E93" s="38"/>
      <c r="F93" s="29" t="str">
        <f>E17</f>
        <v>Městská část Praha 3, Havlíčkovo nám.9/700, Praha3</v>
      </c>
      <c r="G93" s="38"/>
      <c r="H93" s="38"/>
      <c r="I93" s="31" t="s">
        <v>32</v>
      </c>
      <c r="J93" s="34" t="str">
        <f>E23</f>
        <v>Contractis, s.r.o., Moulíkova 3286/1b, Praha 5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6" customHeight="1">
      <c r="A94" s="36"/>
      <c r="B94" s="37"/>
      <c r="C94" s="31" t="s">
        <v>30</v>
      </c>
      <c r="D94" s="38"/>
      <c r="E94" s="38"/>
      <c r="F94" s="29" t="str">
        <f>IF(E20="","",E20)</f>
        <v>Vyplň údaj</v>
      </c>
      <c r="G94" s="38"/>
      <c r="H94" s="38"/>
      <c r="I94" s="31" t="s">
        <v>37</v>
      </c>
      <c r="J94" s="34" t="str">
        <f>E26</f>
        <v xml:space="preserve"> </v>
      </c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29.25" customHeight="1">
      <c r="A96" s="36"/>
      <c r="B96" s="37"/>
      <c r="C96" s="151" t="s">
        <v>136</v>
      </c>
      <c r="D96" s="152"/>
      <c r="E96" s="152"/>
      <c r="F96" s="152"/>
      <c r="G96" s="152"/>
      <c r="H96" s="152"/>
      <c r="I96" s="152"/>
      <c r="J96" s="153" t="s">
        <v>137</v>
      </c>
      <c r="K96" s="152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47" s="2" customFormat="1" ht="10.35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47" s="2" customFormat="1" ht="22.8" customHeight="1">
      <c r="A98" s="36"/>
      <c r="B98" s="37"/>
      <c r="C98" s="154" t="s">
        <v>138</v>
      </c>
      <c r="D98" s="38"/>
      <c r="E98" s="38"/>
      <c r="F98" s="38"/>
      <c r="G98" s="38"/>
      <c r="H98" s="38"/>
      <c r="I98" s="38"/>
      <c r="J98" s="86">
        <f>J122</f>
        <v>0</v>
      </c>
      <c r="K98" s="38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9" t="s">
        <v>139</v>
      </c>
    </row>
    <row r="99" spans="1:47" s="9" customFormat="1" ht="24.9" customHeight="1">
      <c r="B99" s="155"/>
      <c r="C99" s="156"/>
      <c r="D99" s="157" t="s">
        <v>146</v>
      </c>
      <c r="E99" s="158"/>
      <c r="F99" s="158"/>
      <c r="G99" s="158"/>
      <c r="H99" s="158"/>
      <c r="I99" s="158"/>
      <c r="J99" s="159">
        <f>J123</f>
        <v>0</v>
      </c>
      <c r="K99" s="156"/>
      <c r="L99" s="160"/>
    </row>
    <row r="100" spans="1:47" s="10" customFormat="1" ht="19.95" customHeight="1">
      <c r="B100" s="161"/>
      <c r="C100" s="106"/>
      <c r="D100" s="162" t="s">
        <v>2529</v>
      </c>
      <c r="E100" s="163"/>
      <c r="F100" s="163"/>
      <c r="G100" s="163"/>
      <c r="H100" s="163"/>
      <c r="I100" s="163"/>
      <c r="J100" s="164">
        <f>J124</f>
        <v>0</v>
      </c>
      <c r="K100" s="106"/>
      <c r="L100" s="165"/>
    </row>
    <row r="101" spans="1:47" s="2" customFormat="1" ht="21.75" customHeight="1">
      <c r="A101" s="36"/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53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47" s="2" customFormat="1" ht="6.9" customHeight="1">
      <c r="A102" s="36"/>
      <c r="B102" s="56"/>
      <c r="C102" s="57"/>
      <c r="D102" s="57"/>
      <c r="E102" s="57"/>
      <c r="F102" s="57"/>
      <c r="G102" s="57"/>
      <c r="H102" s="57"/>
      <c r="I102" s="57"/>
      <c r="J102" s="57"/>
      <c r="K102" s="57"/>
      <c r="L102" s="53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6" spans="1:47" s="2" customFormat="1" ht="6.9" customHeight="1">
      <c r="A106" s="36"/>
      <c r="B106" s="58"/>
      <c r="C106" s="59"/>
      <c r="D106" s="59"/>
      <c r="E106" s="59"/>
      <c r="F106" s="59"/>
      <c r="G106" s="59"/>
      <c r="H106" s="59"/>
      <c r="I106" s="59"/>
      <c r="J106" s="59"/>
      <c r="K106" s="59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pans="1:47" s="2" customFormat="1" ht="24.9" customHeight="1">
      <c r="A107" s="36"/>
      <c r="B107" s="37"/>
      <c r="C107" s="25" t="s">
        <v>149</v>
      </c>
      <c r="D107" s="38"/>
      <c r="E107" s="38"/>
      <c r="F107" s="38"/>
      <c r="G107" s="38"/>
      <c r="H107" s="38"/>
      <c r="I107" s="38"/>
      <c r="J107" s="38"/>
      <c r="K107" s="38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47" s="2" customFormat="1" ht="6.9" customHeight="1">
      <c r="A108" s="36"/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47" s="2" customFormat="1" ht="12" customHeight="1">
      <c r="A109" s="36"/>
      <c r="B109" s="37"/>
      <c r="C109" s="31" t="s">
        <v>16</v>
      </c>
      <c r="D109" s="38"/>
      <c r="E109" s="38"/>
      <c r="F109" s="38"/>
      <c r="G109" s="38"/>
      <c r="H109" s="38"/>
      <c r="I109" s="38"/>
      <c r="J109" s="38"/>
      <c r="K109" s="38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47" s="2" customFormat="1" ht="27" customHeight="1">
      <c r="A110" s="36"/>
      <c r="B110" s="37"/>
      <c r="C110" s="38"/>
      <c r="D110" s="38"/>
      <c r="E110" s="338" t="str">
        <f>E7</f>
        <v>Rekonstrukce stávajících garáží v suterénních, přízemních a dvorních prostorech objektů Vinohradská</v>
      </c>
      <c r="F110" s="339"/>
      <c r="G110" s="339"/>
      <c r="H110" s="339"/>
      <c r="I110" s="38"/>
      <c r="J110" s="38"/>
      <c r="K110" s="38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47" s="1" customFormat="1" ht="12" customHeight="1">
      <c r="B111" s="23"/>
      <c r="C111" s="31" t="s">
        <v>132</v>
      </c>
      <c r="D111" s="24"/>
      <c r="E111" s="24"/>
      <c r="F111" s="24"/>
      <c r="G111" s="24"/>
      <c r="H111" s="24"/>
      <c r="I111" s="24"/>
      <c r="J111" s="24"/>
      <c r="K111" s="24"/>
      <c r="L111" s="22"/>
    </row>
    <row r="112" spans="1:47" s="2" customFormat="1" ht="14.4" customHeight="1">
      <c r="A112" s="36"/>
      <c r="B112" s="37"/>
      <c r="C112" s="38"/>
      <c r="D112" s="38"/>
      <c r="E112" s="338" t="s">
        <v>2017</v>
      </c>
      <c r="F112" s="340"/>
      <c r="G112" s="340"/>
      <c r="H112" s="340"/>
      <c r="I112" s="38"/>
      <c r="J112" s="38"/>
      <c r="K112" s="38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65" s="2" customFormat="1" ht="12" customHeight="1">
      <c r="A113" s="36"/>
      <c r="B113" s="37"/>
      <c r="C113" s="31" t="s">
        <v>2018</v>
      </c>
      <c r="D113" s="38"/>
      <c r="E113" s="38"/>
      <c r="F113" s="38"/>
      <c r="G113" s="38"/>
      <c r="H113" s="38"/>
      <c r="I113" s="38"/>
      <c r="J113" s="38"/>
      <c r="K113" s="38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65" s="2" customFormat="1" ht="31.2" customHeight="1">
      <c r="A114" s="36"/>
      <c r="B114" s="37"/>
      <c r="C114" s="38"/>
      <c r="D114" s="38"/>
      <c r="E114" s="291" t="str">
        <f>E11</f>
        <v>D.1.4.04 - Silnoproudá elektrotechnika a vnější ochrana před bleskem</v>
      </c>
      <c r="F114" s="340"/>
      <c r="G114" s="340"/>
      <c r="H114" s="340"/>
      <c r="I114" s="38"/>
      <c r="J114" s="38"/>
      <c r="K114" s="38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65" s="2" customFormat="1" ht="6.9" customHeight="1">
      <c r="A115" s="36"/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12" customHeight="1">
      <c r="A116" s="36"/>
      <c r="B116" s="37"/>
      <c r="C116" s="31" t="s">
        <v>20</v>
      </c>
      <c r="D116" s="38"/>
      <c r="E116" s="38"/>
      <c r="F116" s="29" t="str">
        <f>F14</f>
        <v>Vinohradská 114/1756, 116/1755, Praha3</v>
      </c>
      <c r="G116" s="38"/>
      <c r="H116" s="38"/>
      <c r="I116" s="31" t="s">
        <v>22</v>
      </c>
      <c r="J116" s="68" t="str">
        <f>IF(J14="","",J14)</f>
        <v>15. 4. 2022</v>
      </c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6.9" customHeight="1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40.799999999999997" customHeight="1">
      <c r="A118" s="36"/>
      <c r="B118" s="37"/>
      <c r="C118" s="31" t="s">
        <v>24</v>
      </c>
      <c r="D118" s="38"/>
      <c r="E118" s="38"/>
      <c r="F118" s="29" t="str">
        <f>E17</f>
        <v>Městská část Praha 3, Havlíčkovo nám.9/700, Praha3</v>
      </c>
      <c r="G118" s="38"/>
      <c r="H118" s="38"/>
      <c r="I118" s="31" t="s">
        <v>32</v>
      </c>
      <c r="J118" s="34" t="str">
        <f>E23</f>
        <v>Contractis, s.r.o., Moulíkova 3286/1b, Praha 5</v>
      </c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5" s="2" customFormat="1" ht="15.6" customHeight="1">
      <c r="A119" s="36"/>
      <c r="B119" s="37"/>
      <c r="C119" s="31" t="s">
        <v>30</v>
      </c>
      <c r="D119" s="38"/>
      <c r="E119" s="38"/>
      <c r="F119" s="29" t="str">
        <f>IF(E20="","",E20)</f>
        <v>Vyplň údaj</v>
      </c>
      <c r="G119" s="38"/>
      <c r="H119" s="38"/>
      <c r="I119" s="31" t="s">
        <v>37</v>
      </c>
      <c r="J119" s="34" t="str">
        <f>E26</f>
        <v xml:space="preserve"> </v>
      </c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5" s="2" customFormat="1" ht="10.35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65" s="11" customFormat="1" ht="29.25" customHeight="1">
      <c r="A121" s="166"/>
      <c r="B121" s="167"/>
      <c r="C121" s="168" t="s">
        <v>150</v>
      </c>
      <c r="D121" s="169" t="s">
        <v>65</v>
      </c>
      <c r="E121" s="169" t="s">
        <v>61</v>
      </c>
      <c r="F121" s="169" t="s">
        <v>62</v>
      </c>
      <c r="G121" s="169" t="s">
        <v>151</v>
      </c>
      <c r="H121" s="169" t="s">
        <v>152</v>
      </c>
      <c r="I121" s="169" t="s">
        <v>153</v>
      </c>
      <c r="J121" s="169" t="s">
        <v>137</v>
      </c>
      <c r="K121" s="170" t="s">
        <v>154</v>
      </c>
      <c r="L121" s="171"/>
      <c r="M121" s="77" t="s">
        <v>1</v>
      </c>
      <c r="N121" s="78" t="s">
        <v>44</v>
      </c>
      <c r="O121" s="78" t="s">
        <v>155</v>
      </c>
      <c r="P121" s="78" t="s">
        <v>156</v>
      </c>
      <c r="Q121" s="78" t="s">
        <v>157</v>
      </c>
      <c r="R121" s="78" t="s">
        <v>158</v>
      </c>
      <c r="S121" s="78" t="s">
        <v>159</v>
      </c>
      <c r="T121" s="79" t="s">
        <v>160</v>
      </c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</row>
    <row r="122" spans="1:65" s="2" customFormat="1" ht="22.8" customHeight="1">
      <c r="A122" s="36"/>
      <c r="B122" s="37"/>
      <c r="C122" s="84" t="s">
        <v>161</v>
      </c>
      <c r="D122" s="38"/>
      <c r="E122" s="38"/>
      <c r="F122" s="38"/>
      <c r="G122" s="38"/>
      <c r="H122" s="38"/>
      <c r="I122" s="38"/>
      <c r="J122" s="172">
        <f>BK122</f>
        <v>0</v>
      </c>
      <c r="K122" s="38"/>
      <c r="L122" s="41"/>
      <c r="M122" s="80"/>
      <c r="N122" s="173"/>
      <c r="O122" s="81"/>
      <c r="P122" s="174">
        <f>P123</f>
        <v>0</v>
      </c>
      <c r="Q122" s="81"/>
      <c r="R122" s="174">
        <f>R123</f>
        <v>0</v>
      </c>
      <c r="S122" s="81"/>
      <c r="T122" s="175">
        <f>T123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79</v>
      </c>
      <c r="AU122" s="19" t="s">
        <v>139</v>
      </c>
      <c r="BK122" s="176">
        <f>BK123</f>
        <v>0</v>
      </c>
    </row>
    <row r="123" spans="1:65" s="12" customFormat="1" ht="25.95" customHeight="1">
      <c r="B123" s="177"/>
      <c r="C123" s="178"/>
      <c r="D123" s="179" t="s">
        <v>79</v>
      </c>
      <c r="E123" s="180" t="s">
        <v>533</v>
      </c>
      <c r="F123" s="180" t="s">
        <v>534</v>
      </c>
      <c r="G123" s="178"/>
      <c r="H123" s="178"/>
      <c r="I123" s="181"/>
      <c r="J123" s="182">
        <f>BK123</f>
        <v>0</v>
      </c>
      <c r="K123" s="178"/>
      <c r="L123" s="183"/>
      <c r="M123" s="184"/>
      <c r="N123" s="185"/>
      <c r="O123" s="185"/>
      <c r="P123" s="186">
        <f>P124</f>
        <v>0</v>
      </c>
      <c r="Q123" s="185"/>
      <c r="R123" s="186">
        <f>R124</f>
        <v>0</v>
      </c>
      <c r="S123" s="185"/>
      <c r="T123" s="187">
        <f>T124</f>
        <v>0</v>
      </c>
      <c r="AR123" s="188" t="s">
        <v>90</v>
      </c>
      <c r="AT123" s="189" t="s">
        <v>79</v>
      </c>
      <c r="AU123" s="189" t="s">
        <v>80</v>
      </c>
      <c r="AY123" s="188" t="s">
        <v>164</v>
      </c>
      <c r="BK123" s="190">
        <f>BK124</f>
        <v>0</v>
      </c>
    </row>
    <row r="124" spans="1:65" s="12" customFormat="1" ht="22.8" customHeight="1">
      <c r="B124" s="177"/>
      <c r="C124" s="178"/>
      <c r="D124" s="179" t="s">
        <v>79</v>
      </c>
      <c r="E124" s="191" t="s">
        <v>2530</v>
      </c>
      <c r="F124" s="191" t="s">
        <v>2531</v>
      </c>
      <c r="G124" s="178"/>
      <c r="H124" s="178"/>
      <c r="I124" s="181"/>
      <c r="J124" s="192">
        <f>BK124</f>
        <v>0</v>
      </c>
      <c r="K124" s="178"/>
      <c r="L124" s="183"/>
      <c r="M124" s="184"/>
      <c r="N124" s="185"/>
      <c r="O124" s="185"/>
      <c r="P124" s="186">
        <f>SUM(P125:P194)</f>
        <v>0</v>
      </c>
      <c r="Q124" s="185"/>
      <c r="R124" s="186">
        <f>SUM(R125:R194)</f>
        <v>0</v>
      </c>
      <c r="S124" s="185"/>
      <c r="T124" s="187">
        <f>SUM(T125:T194)</f>
        <v>0</v>
      </c>
      <c r="AR124" s="188" t="s">
        <v>90</v>
      </c>
      <c r="AT124" s="189" t="s">
        <v>79</v>
      </c>
      <c r="AU124" s="189" t="s">
        <v>88</v>
      </c>
      <c r="AY124" s="188" t="s">
        <v>164</v>
      </c>
      <c r="BK124" s="190">
        <f>SUM(BK125:BK194)</f>
        <v>0</v>
      </c>
    </row>
    <row r="125" spans="1:65" s="2" customFormat="1" ht="22.2" customHeight="1">
      <c r="A125" s="36"/>
      <c r="B125" s="37"/>
      <c r="C125" s="193" t="s">
        <v>88</v>
      </c>
      <c r="D125" s="193" t="s">
        <v>166</v>
      </c>
      <c r="E125" s="194" t="s">
        <v>2532</v>
      </c>
      <c r="F125" s="195" t="s">
        <v>2533</v>
      </c>
      <c r="G125" s="196" t="s">
        <v>325</v>
      </c>
      <c r="H125" s="197">
        <v>1</v>
      </c>
      <c r="I125" s="198"/>
      <c r="J125" s="199">
        <f t="shared" ref="J125:J156" si="0">ROUND(I125*H125,2)</f>
        <v>0</v>
      </c>
      <c r="K125" s="195" t="s">
        <v>1</v>
      </c>
      <c r="L125" s="41"/>
      <c r="M125" s="200" t="s">
        <v>1</v>
      </c>
      <c r="N125" s="201" t="s">
        <v>45</v>
      </c>
      <c r="O125" s="73"/>
      <c r="P125" s="202">
        <f t="shared" ref="P125:P156" si="1">O125*H125</f>
        <v>0</v>
      </c>
      <c r="Q125" s="202">
        <v>0</v>
      </c>
      <c r="R125" s="202">
        <f t="shared" ref="R125:R156" si="2">Q125*H125</f>
        <v>0</v>
      </c>
      <c r="S125" s="202">
        <v>0</v>
      </c>
      <c r="T125" s="203">
        <f t="shared" ref="T125:T156" si="3"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04" t="s">
        <v>270</v>
      </c>
      <c r="AT125" s="204" t="s">
        <v>166</v>
      </c>
      <c r="AU125" s="204" t="s">
        <v>90</v>
      </c>
      <c r="AY125" s="19" t="s">
        <v>164</v>
      </c>
      <c r="BE125" s="205">
        <f t="shared" ref="BE125:BE156" si="4">IF(N125="základní",J125,0)</f>
        <v>0</v>
      </c>
      <c r="BF125" s="205">
        <f t="shared" ref="BF125:BF156" si="5">IF(N125="snížená",J125,0)</f>
        <v>0</v>
      </c>
      <c r="BG125" s="205">
        <f t="shared" ref="BG125:BG156" si="6">IF(N125="zákl. přenesená",J125,0)</f>
        <v>0</v>
      </c>
      <c r="BH125" s="205">
        <f t="shared" ref="BH125:BH156" si="7">IF(N125="sníž. přenesená",J125,0)</f>
        <v>0</v>
      </c>
      <c r="BI125" s="205">
        <f t="shared" ref="BI125:BI156" si="8">IF(N125="nulová",J125,0)</f>
        <v>0</v>
      </c>
      <c r="BJ125" s="19" t="s">
        <v>88</v>
      </c>
      <c r="BK125" s="205">
        <f t="shared" ref="BK125:BK156" si="9">ROUND(I125*H125,2)</f>
        <v>0</v>
      </c>
      <c r="BL125" s="19" t="s">
        <v>270</v>
      </c>
      <c r="BM125" s="204" t="s">
        <v>2534</v>
      </c>
    </row>
    <row r="126" spans="1:65" s="2" customFormat="1" ht="14.4" customHeight="1">
      <c r="A126" s="36"/>
      <c r="B126" s="37"/>
      <c r="C126" s="193" t="s">
        <v>90</v>
      </c>
      <c r="D126" s="193" t="s">
        <v>166</v>
      </c>
      <c r="E126" s="194" t="s">
        <v>2535</v>
      </c>
      <c r="F126" s="195" t="s">
        <v>2536</v>
      </c>
      <c r="G126" s="196" t="s">
        <v>325</v>
      </c>
      <c r="H126" s="197">
        <v>1</v>
      </c>
      <c r="I126" s="198"/>
      <c r="J126" s="199">
        <f t="shared" si="0"/>
        <v>0</v>
      </c>
      <c r="K126" s="195" t="s">
        <v>1</v>
      </c>
      <c r="L126" s="41"/>
      <c r="M126" s="200" t="s">
        <v>1</v>
      </c>
      <c r="N126" s="201" t="s">
        <v>45</v>
      </c>
      <c r="O126" s="73"/>
      <c r="P126" s="202">
        <f t="shared" si="1"/>
        <v>0</v>
      </c>
      <c r="Q126" s="202">
        <v>0</v>
      </c>
      <c r="R126" s="202">
        <f t="shared" si="2"/>
        <v>0</v>
      </c>
      <c r="S126" s="202">
        <v>0</v>
      </c>
      <c r="T126" s="203">
        <f t="shared" si="3"/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04" t="s">
        <v>270</v>
      </c>
      <c r="AT126" s="204" t="s">
        <v>166</v>
      </c>
      <c r="AU126" s="204" t="s">
        <v>90</v>
      </c>
      <c r="AY126" s="19" t="s">
        <v>164</v>
      </c>
      <c r="BE126" s="205">
        <f t="shared" si="4"/>
        <v>0</v>
      </c>
      <c r="BF126" s="205">
        <f t="shared" si="5"/>
        <v>0</v>
      </c>
      <c r="BG126" s="205">
        <f t="shared" si="6"/>
        <v>0</v>
      </c>
      <c r="BH126" s="205">
        <f t="shared" si="7"/>
        <v>0</v>
      </c>
      <c r="BI126" s="205">
        <f t="shared" si="8"/>
        <v>0</v>
      </c>
      <c r="BJ126" s="19" t="s">
        <v>88</v>
      </c>
      <c r="BK126" s="205">
        <f t="shared" si="9"/>
        <v>0</v>
      </c>
      <c r="BL126" s="19" t="s">
        <v>270</v>
      </c>
      <c r="BM126" s="204" t="s">
        <v>2537</v>
      </c>
    </row>
    <row r="127" spans="1:65" s="2" customFormat="1" ht="14.4" customHeight="1">
      <c r="A127" s="36"/>
      <c r="B127" s="37"/>
      <c r="C127" s="193" t="s">
        <v>179</v>
      </c>
      <c r="D127" s="193" t="s">
        <v>166</v>
      </c>
      <c r="E127" s="194" t="s">
        <v>2538</v>
      </c>
      <c r="F127" s="195" t="s">
        <v>2539</v>
      </c>
      <c r="G127" s="196" t="s">
        <v>325</v>
      </c>
      <c r="H127" s="197">
        <v>1</v>
      </c>
      <c r="I127" s="198"/>
      <c r="J127" s="199">
        <f t="shared" si="0"/>
        <v>0</v>
      </c>
      <c r="K127" s="195" t="s">
        <v>1</v>
      </c>
      <c r="L127" s="41"/>
      <c r="M127" s="200" t="s">
        <v>1</v>
      </c>
      <c r="N127" s="201" t="s">
        <v>45</v>
      </c>
      <c r="O127" s="73"/>
      <c r="P127" s="202">
        <f t="shared" si="1"/>
        <v>0</v>
      </c>
      <c r="Q127" s="202">
        <v>0</v>
      </c>
      <c r="R127" s="202">
        <f t="shared" si="2"/>
        <v>0</v>
      </c>
      <c r="S127" s="202">
        <v>0</v>
      </c>
      <c r="T127" s="203">
        <f t="shared" si="3"/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04" t="s">
        <v>270</v>
      </c>
      <c r="AT127" s="204" t="s">
        <v>166</v>
      </c>
      <c r="AU127" s="204" t="s">
        <v>90</v>
      </c>
      <c r="AY127" s="19" t="s">
        <v>164</v>
      </c>
      <c r="BE127" s="205">
        <f t="shared" si="4"/>
        <v>0</v>
      </c>
      <c r="BF127" s="205">
        <f t="shared" si="5"/>
        <v>0</v>
      </c>
      <c r="BG127" s="205">
        <f t="shared" si="6"/>
        <v>0</v>
      </c>
      <c r="BH127" s="205">
        <f t="shared" si="7"/>
        <v>0</v>
      </c>
      <c r="BI127" s="205">
        <f t="shared" si="8"/>
        <v>0</v>
      </c>
      <c r="BJ127" s="19" t="s">
        <v>88</v>
      </c>
      <c r="BK127" s="205">
        <f t="shared" si="9"/>
        <v>0</v>
      </c>
      <c r="BL127" s="19" t="s">
        <v>270</v>
      </c>
      <c r="BM127" s="204" t="s">
        <v>2540</v>
      </c>
    </row>
    <row r="128" spans="1:65" s="2" customFormat="1" ht="14.4" customHeight="1">
      <c r="A128" s="36"/>
      <c r="B128" s="37"/>
      <c r="C128" s="193" t="s">
        <v>171</v>
      </c>
      <c r="D128" s="193" t="s">
        <v>166</v>
      </c>
      <c r="E128" s="194" t="s">
        <v>2541</v>
      </c>
      <c r="F128" s="195" t="s">
        <v>2542</v>
      </c>
      <c r="G128" s="196" t="s">
        <v>325</v>
      </c>
      <c r="H128" s="197">
        <v>1</v>
      </c>
      <c r="I128" s="198"/>
      <c r="J128" s="199">
        <f t="shared" si="0"/>
        <v>0</v>
      </c>
      <c r="K128" s="195" t="s">
        <v>1</v>
      </c>
      <c r="L128" s="41"/>
      <c r="M128" s="200" t="s">
        <v>1</v>
      </c>
      <c r="N128" s="201" t="s">
        <v>45</v>
      </c>
      <c r="O128" s="73"/>
      <c r="P128" s="202">
        <f t="shared" si="1"/>
        <v>0</v>
      </c>
      <c r="Q128" s="202">
        <v>0</v>
      </c>
      <c r="R128" s="202">
        <f t="shared" si="2"/>
        <v>0</v>
      </c>
      <c r="S128" s="202">
        <v>0</v>
      </c>
      <c r="T128" s="203">
        <f t="shared" si="3"/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04" t="s">
        <v>270</v>
      </c>
      <c r="AT128" s="204" t="s">
        <v>166</v>
      </c>
      <c r="AU128" s="204" t="s">
        <v>90</v>
      </c>
      <c r="AY128" s="19" t="s">
        <v>164</v>
      </c>
      <c r="BE128" s="205">
        <f t="shared" si="4"/>
        <v>0</v>
      </c>
      <c r="BF128" s="205">
        <f t="shared" si="5"/>
        <v>0</v>
      </c>
      <c r="BG128" s="205">
        <f t="shared" si="6"/>
        <v>0</v>
      </c>
      <c r="BH128" s="205">
        <f t="shared" si="7"/>
        <v>0</v>
      </c>
      <c r="BI128" s="205">
        <f t="shared" si="8"/>
        <v>0</v>
      </c>
      <c r="BJ128" s="19" t="s">
        <v>88</v>
      </c>
      <c r="BK128" s="205">
        <f t="shared" si="9"/>
        <v>0</v>
      </c>
      <c r="BL128" s="19" t="s">
        <v>270</v>
      </c>
      <c r="BM128" s="204" t="s">
        <v>2543</v>
      </c>
    </row>
    <row r="129" spans="1:65" s="2" customFormat="1" ht="14.4" customHeight="1">
      <c r="A129" s="36"/>
      <c r="B129" s="37"/>
      <c r="C129" s="193" t="s">
        <v>189</v>
      </c>
      <c r="D129" s="193" t="s">
        <v>166</v>
      </c>
      <c r="E129" s="194" t="s">
        <v>2544</v>
      </c>
      <c r="F129" s="195" t="s">
        <v>2545</v>
      </c>
      <c r="G129" s="196" t="s">
        <v>325</v>
      </c>
      <c r="H129" s="197">
        <v>1</v>
      </c>
      <c r="I129" s="198"/>
      <c r="J129" s="199">
        <f t="shared" si="0"/>
        <v>0</v>
      </c>
      <c r="K129" s="195" t="s">
        <v>1</v>
      </c>
      <c r="L129" s="41"/>
      <c r="M129" s="200" t="s">
        <v>1</v>
      </c>
      <c r="N129" s="201" t="s">
        <v>45</v>
      </c>
      <c r="O129" s="73"/>
      <c r="P129" s="202">
        <f t="shared" si="1"/>
        <v>0</v>
      </c>
      <c r="Q129" s="202">
        <v>0</v>
      </c>
      <c r="R129" s="202">
        <f t="shared" si="2"/>
        <v>0</v>
      </c>
      <c r="S129" s="202">
        <v>0</v>
      </c>
      <c r="T129" s="203">
        <f t="shared" si="3"/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04" t="s">
        <v>270</v>
      </c>
      <c r="AT129" s="204" t="s">
        <v>166</v>
      </c>
      <c r="AU129" s="204" t="s">
        <v>90</v>
      </c>
      <c r="AY129" s="19" t="s">
        <v>164</v>
      </c>
      <c r="BE129" s="205">
        <f t="shared" si="4"/>
        <v>0</v>
      </c>
      <c r="BF129" s="205">
        <f t="shared" si="5"/>
        <v>0</v>
      </c>
      <c r="BG129" s="205">
        <f t="shared" si="6"/>
        <v>0</v>
      </c>
      <c r="BH129" s="205">
        <f t="shared" si="7"/>
        <v>0</v>
      </c>
      <c r="BI129" s="205">
        <f t="shared" si="8"/>
        <v>0</v>
      </c>
      <c r="BJ129" s="19" t="s">
        <v>88</v>
      </c>
      <c r="BK129" s="205">
        <f t="shared" si="9"/>
        <v>0</v>
      </c>
      <c r="BL129" s="19" t="s">
        <v>270</v>
      </c>
      <c r="BM129" s="204" t="s">
        <v>2546</v>
      </c>
    </row>
    <row r="130" spans="1:65" s="2" customFormat="1" ht="14.4" customHeight="1">
      <c r="A130" s="36"/>
      <c r="B130" s="37"/>
      <c r="C130" s="193" t="s">
        <v>198</v>
      </c>
      <c r="D130" s="193" t="s">
        <v>166</v>
      </c>
      <c r="E130" s="194" t="s">
        <v>2547</v>
      </c>
      <c r="F130" s="195" t="s">
        <v>2548</v>
      </c>
      <c r="G130" s="196" t="s">
        <v>325</v>
      </c>
      <c r="H130" s="197">
        <v>1</v>
      </c>
      <c r="I130" s="198"/>
      <c r="J130" s="199">
        <f t="shared" si="0"/>
        <v>0</v>
      </c>
      <c r="K130" s="195" t="s">
        <v>1</v>
      </c>
      <c r="L130" s="41"/>
      <c r="M130" s="200" t="s">
        <v>1</v>
      </c>
      <c r="N130" s="201" t="s">
        <v>45</v>
      </c>
      <c r="O130" s="73"/>
      <c r="P130" s="202">
        <f t="shared" si="1"/>
        <v>0</v>
      </c>
      <c r="Q130" s="202">
        <v>0</v>
      </c>
      <c r="R130" s="202">
        <f t="shared" si="2"/>
        <v>0</v>
      </c>
      <c r="S130" s="202">
        <v>0</v>
      </c>
      <c r="T130" s="203">
        <f t="shared" si="3"/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04" t="s">
        <v>270</v>
      </c>
      <c r="AT130" s="204" t="s">
        <v>166</v>
      </c>
      <c r="AU130" s="204" t="s">
        <v>90</v>
      </c>
      <c r="AY130" s="19" t="s">
        <v>164</v>
      </c>
      <c r="BE130" s="205">
        <f t="shared" si="4"/>
        <v>0</v>
      </c>
      <c r="BF130" s="205">
        <f t="shared" si="5"/>
        <v>0</v>
      </c>
      <c r="BG130" s="205">
        <f t="shared" si="6"/>
        <v>0</v>
      </c>
      <c r="BH130" s="205">
        <f t="shared" si="7"/>
        <v>0</v>
      </c>
      <c r="BI130" s="205">
        <f t="shared" si="8"/>
        <v>0</v>
      </c>
      <c r="BJ130" s="19" t="s">
        <v>88</v>
      </c>
      <c r="BK130" s="205">
        <f t="shared" si="9"/>
        <v>0</v>
      </c>
      <c r="BL130" s="19" t="s">
        <v>270</v>
      </c>
      <c r="BM130" s="204" t="s">
        <v>2549</v>
      </c>
    </row>
    <row r="131" spans="1:65" s="2" customFormat="1" ht="14.4" customHeight="1">
      <c r="A131" s="36"/>
      <c r="B131" s="37"/>
      <c r="C131" s="193" t="s">
        <v>207</v>
      </c>
      <c r="D131" s="193" t="s">
        <v>166</v>
      </c>
      <c r="E131" s="194" t="s">
        <v>2550</v>
      </c>
      <c r="F131" s="195" t="s">
        <v>2551</v>
      </c>
      <c r="G131" s="196" t="s">
        <v>325</v>
      </c>
      <c r="H131" s="197">
        <v>2</v>
      </c>
      <c r="I131" s="198"/>
      <c r="J131" s="199">
        <f t="shared" si="0"/>
        <v>0</v>
      </c>
      <c r="K131" s="195" t="s">
        <v>1</v>
      </c>
      <c r="L131" s="41"/>
      <c r="M131" s="200" t="s">
        <v>1</v>
      </c>
      <c r="N131" s="201" t="s">
        <v>45</v>
      </c>
      <c r="O131" s="73"/>
      <c r="P131" s="202">
        <f t="shared" si="1"/>
        <v>0</v>
      </c>
      <c r="Q131" s="202">
        <v>0</v>
      </c>
      <c r="R131" s="202">
        <f t="shared" si="2"/>
        <v>0</v>
      </c>
      <c r="S131" s="202">
        <v>0</v>
      </c>
      <c r="T131" s="203">
        <f t="shared" si="3"/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04" t="s">
        <v>270</v>
      </c>
      <c r="AT131" s="204" t="s">
        <v>166</v>
      </c>
      <c r="AU131" s="204" t="s">
        <v>90</v>
      </c>
      <c r="AY131" s="19" t="s">
        <v>164</v>
      </c>
      <c r="BE131" s="205">
        <f t="shared" si="4"/>
        <v>0</v>
      </c>
      <c r="BF131" s="205">
        <f t="shared" si="5"/>
        <v>0</v>
      </c>
      <c r="BG131" s="205">
        <f t="shared" si="6"/>
        <v>0</v>
      </c>
      <c r="BH131" s="205">
        <f t="shared" si="7"/>
        <v>0</v>
      </c>
      <c r="BI131" s="205">
        <f t="shared" si="8"/>
        <v>0</v>
      </c>
      <c r="BJ131" s="19" t="s">
        <v>88</v>
      </c>
      <c r="BK131" s="205">
        <f t="shared" si="9"/>
        <v>0</v>
      </c>
      <c r="BL131" s="19" t="s">
        <v>270</v>
      </c>
      <c r="BM131" s="204" t="s">
        <v>2552</v>
      </c>
    </row>
    <row r="132" spans="1:65" s="2" customFormat="1" ht="14.4" customHeight="1">
      <c r="A132" s="36"/>
      <c r="B132" s="37"/>
      <c r="C132" s="193" t="s">
        <v>193</v>
      </c>
      <c r="D132" s="193" t="s">
        <v>166</v>
      </c>
      <c r="E132" s="194" t="s">
        <v>2553</v>
      </c>
      <c r="F132" s="195" t="s">
        <v>2554</v>
      </c>
      <c r="G132" s="196" t="s">
        <v>325</v>
      </c>
      <c r="H132" s="197">
        <v>1</v>
      </c>
      <c r="I132" s="198"/>
      <c r="J132" s="199">
        <f t="shared" si="0"/>
        <v>0</v>
      </c>
      <c r="K132" s="195" t="s">
        <v>1</v>
      </c>
      <c r="L132" s="41"/>
      <c r="M132" s="200" t="s">
        <v>1</v>
      </c>
      <c r="N132" s="201" t="s">
        <v>45</v>
      </c>
      <c r="O132" s="73"/>
      <c r="P132" s="202">
        <f t="shared" si="1"/>
        <v>0</v>
      </c>
      <c r="Q132" s="202">
        <v>0</v>
      </c>
      <c r="R132" s="202">
        <f t="shared" si="2"/>
        <v>0</v>
      </c>
      <c r="S132" s="202">
        <v>0</v>
      </c>
      <c r="T132" s="203">
        <f t="shared" si="3"/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04" t="s">
        <v>270</v>
      </c>
      <c r="AT132" s="204" t="s">
        <v>166</v>
      </c>
      <c r="AU132" s="204" t="s">
        <v>90</v>
      </c>
      <c r="AY132" s="19" t="s">
        <v>164</v>
      </c>
      <c r="BE132" s="205">
        <f t="shared" si="4"/>
        <v>0</v>
      </c>
      <c r="BF132" s="205">
        <f t="shared" si="5"/>
        <v>0</v>
      </c>
      <c r="BG132" s="205">
        <f t="shared" si="6"/>
        <v>0</v>
      </c>
      <c r="BH132" s="205">
        <f t="shared" si="7"/>
        <v>0</v>
      </c>
      <c r="BI132" s="205">
        <f t="shared" si="8"/>
        <v>0</v>
      </c>
      <c r="BJ132" s="19" t="s">
        <v>88</v>
      </c>
      <c r="BK132" s="205">
        <f t="shared" si="9"/>
        <v>0</v>
      </c>
      <c r="BL132" s="19" t="s">
        <v>270</v>
      </c>
      <c r="BM132" s="204" t="s">
        <v>2555</v>
      </c>
    </row>
    <row r="133" spans="1:65" s="2" customFormat="1" ht="14.4" customHeight="1">
      <c r="A133" s="36"/>
      <c r="B133" s="37"/>
      <c r="C133" s="193" t="s">
        <v>219</v>
      </c>
      <c r="D133" s="193" t="s">
        <v>166</v>
      </c>
      <c r="E133" s="194" t="s">
        <v>2556</v>
      </c>
      <c r="F133" s="195" t="s">
        <v>2557</v>
      </c>
      <c r="G133" s="196" t="s">
        <v>325</v>
      </c>
      <c r="H133" s="197">
        <v>1</v>
      </c>
      <c r="I133" s="198"/>
      <c r="J133" s="199">
        <f t="shared" si="0"/>
        <v>0</v>
      </c>
      <c r="K133" s="195" t="s">
        <v>1</v>
      </c>
      <c r="L133" s="41"/>
      <c r="M133" s="200" t="s">
        <v>1</v>
      </c>
      <c r="N133" s="201" t="s">
        <v>45</v>
      </c>
      <c r="O133" s="73"/>
      <c r="P133" s="202">
        <f t="shared" si="1"/>
        <v>0</v>
      </c>
      <c r="Q133" s="202">
        <v>0</v>
      </c>
      <c r="R133" s="202">
        <f t="shared" si="2"/>
        <v>0</v>
      </c>
      <c r="S133" s="202">
        <v>0</v>
      </c>
      <c r="T133" s="203">
        <f t="shared" si="3"/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04" t="s">
        <v>270</v>
      </c>
      <c r="AT133" s="204" t="s">
        <v>166</v>
      </c>
      <c r="AU133" s="204" t="s">
        <v>90</v>
      </c>
      <c r="AY133" s="19" t="s">
        <v>164</v>
      </c>
      <c r="BE133" s="205">
        <f t="shared" si="4"/>
        <v>0</v>
      </c>
      <c r="BF133" s="205">
        <f t="shared" si="5"/>
        <v>0</v>
      </c>
      <c r="BG133" s="205">
        <f t="shared" si="6"/>
        <v>0</v>
      </c>
      <c r="BH133" s="205">
        <f t="shared" si="7"/>
        <v>0</v>
      </c>
      <c r="BI133" s="205">
        <f t="shared" si="8"/>
        <v>0</v>
      </c>
      <c r="BJ133" s="19" t="s">
        <v>88</v>
      </c>
      <c r="BK133" s="205">
        <f t="shared" si="9"/>
        <v>0</v>
      </c>
      <c r="BL133" s="19" t="s">
        <v>270</v>
      </c>
      <c r="BM133" s="204" t="s">
        <v>2558</v>
      </c>
    </row>
    <row r="134" spans="1:65" s="2" customFormat="1" ht="14.4" customHeight="1">
      <c r="A134" s="36"/>
      <c r="B134" s="37"/>
      <c r="C134" s="193" t="s">
        <v>226</v>
      </c>
      <c r="D134" s="193" t="s">
        <v>166</v>
      </c>
      <c r="E134" s="194" t="s">
        <v>2559</v>
      </c>
      <c r="F134" s="195" t="s">
        <v>2560</v>
      </c>
      <c r="G134" s="196" t="s">
        <v>325</v>
      </c>
      <c r="H134" s="197">
        <v>1</v>
      </c>
      <c r="I134" s="198"/>
      <c r="J134" s="199">
        <f t="shared" si="0"/>
        <v>0</v>
      </c>
      <c r="K134" s="195" t="s">
        <v>1</v>
      </c>
      <c r="L134" s="41"/>
      <c r="M134" s="200" t="s">
        <v>1</v>
      </c>
      <c r="N134" s="201" t="s">
        <v>45</v>
      </c>
      <c r="O134" s="73"/>
      <c r="P134" s="202">
        <f t="shared" si="1"/>
        <v>0</v>
      </c>
      <c r="Q134" s="202">
        <v>0</v>
      </c>
      <c r="R134" s="202">
        <f t="shared" si="2"/>
        <v>0</v>
      </c>
      <c r="S134" s="202">
        <v>0</v>
      </c>
      <c r="T134" s="203">
        <f t="shared" si="3"/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04" t="s">
        <v>270</v>
      </c>
      <c r="AT134" s="204" t="s">
        <v>166</v>
      </c>
      <c r="AU134" s="204" t="s">
        <v>90</v>
      </c>
      <c r="AY134" s="19" t="s">
        <v>164</v>
      </c>
      <c r="BE134" s="205">
        <f t="shared" si="4"/>
        <v>0</v>
      </c>
      <c r="BF134" s="205">
        <f t="shared" si="5"/>
        <v>0</v>
      </c>
      <c r="BG134" s="205">
        <f t="shared" si="6"/>
        <v>0</v>
      </c>
      <c r="BH134" s="205">
        <f t="shared" si="7"/>
        <v>0</v>
      </c>
      <c r="BI134" s="205">
        <f t="shared" si="8"/>
        <v>0</v>
      </c>
      <c r="BJ134" s="19" t="s">
        <v>88</v>
      </c>
      <c r="BK134" s="205">
        <f t="shared" si="9"/>
        <v>0</v>
      </c>
      <c r="BL134" s="19" t="s">
        <v>270</v>
      </c>
      <c r="BM134" s="204" t="s">
        <v>2561</v>
      </c>
    </row>
    <row r="135" spans="1:65" s="2" customFormat="1" ht="14.4" customHeight="1">
      <c r="A135" s="36"/>
      <c r="B135" s="37"/>
      <c r="C135" s="193" t="s">
        <v>240</v>
      </c>
      <c r="D135" s="193" t="s">
        <v>166</v>
      </c>
      <c r="E135" s="194" t="s">
        <v>2562</v>
      </c>
      <c r="F135" s="195" t="s">
        <v>2563</v>
      </c>
      <c r="G135" s="196" t="s">
        <v>325</v>
      </c>
      <c r="H135" s="197">
        <v>1</v>
      </c>
      <c r="I135" s="198"/>
      <c r="J135" s="199">
        <f t="shared" si="0"/>
        <v>0</v>
      </c>
      <c r="K135" s="195" t="s">
        <v>1</v>
      </c>
      <c r="L135" s="41"/>
      <c r="M135" s="200" t="s">
        <v>1</v>
      </c>
      <c r="N135" s="201" t="s">
        <v>45</v>
      </c>
      <c r="O135" s="73"/>
      <c r="P135" s="202">
        <f t="shared" si="1"/>
        <v>0</v>
      </c>
      <c r="Q135" s="202">
        <v>0</v>
      </c>
      <c r="R135" s="202">
        <f t="shared" si="2"/>
        <v>0</v>
      </c>
      <c r="S135" s="202">
        <v>0</v>
      </c>
      <c r="T135" s="203">
        <f t="shared" si="3"/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04" t="s">
        <v>270</v>
      </c>
      <c r="AT135" s="204" t="s">
        <v>166</v>
      </c>
      <c r="AU135" s="204" t="s">
        <v>90</v>
      </c>
      <c r="AY135" s="19" t="s">
        <v>164</v>
      </c>
      <c r="BE135" s="205">
        <f t="shared" si="4"/>
        <v>0</v>
      </c>
      <c r="BF135" s="205">
        <f t="shared" si="5"/>
        <v>0</v>
      </c>
      <c r="BG135" s="205">
        <f t="shared" si="6"/>
        <v>0</v>
      </c>
      <c r="BH135" s="205">
        <f t="shared" si="7"/>
        <v>0</v>
      </c>
      <c r="BI135" s="205">
        <f t="shared" si="8"/>
        <v>0</v>
      </c>
      <c r="BJ135" s="19" t="s">
        <v>88</v>
      </c>
      <c r="BK135" s="205">
        <f t="shared" si="9"/>
        <v>0</v>
      </c>
      <c r="BL135" s="19" t="s">
        <v>270</v>
      </c>
      <c r="BM135" s="204" t="s">
        <v>2564</v>
      </c>
    </row>
    <row r="136" spans="1:65" s="2" customFormat="1" ht="14.4" customHeight="1">
      <c r="A136" s="36"/>
      <c r="B136" s="37"/>
      <c r="C136" s="193" t="s">
        <v>245</v>
      </c>
      <c r="D136" s="193" t="s">
        <v>166</v>
      </c>
      <c r="E136" s="194" t="s">
        <v>2565</v>
      </c>
      <c r="F136" s="195" t="s">
        <v>2566</v>
      </c>
      <c r="G136" s="196" t="s">
        <v>325</v>
      </c>
      <c r="H136" s="197">
        <v>1</v>
      </c>
      <c r="I136" s="198"/>
      <c r="J136" s="199">
        <f t="shared" si="0"/>
        <v>0</v>
      </c>
      <c r="K136" s="195" t="s">
        <v>1</v>
      </c>
      <c r="L136" s="41"/>
      <c r="M136" s="200" t="s">
        <v>1</v>
      </c>
      <c r="N136" s="201" t="s">
        <v>45</v>
      </c>
      <c r="O136" s="73"/>
      <c r="P136" s="202">
        <f t="shared" si="1"/>
        <v>0</v>
      </c>
      <c r="Q136" s="202">
        <v>0</v>
      </c>
      <c r="R136" s="202">
        <f t="shared" si="2"/>
        <v>0</v>
      </c>
      <c r="S136" s="202">
        <v>0</v>
      </c>
      <c r="T136" s="203">
        <f t="shared" si="3"/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4" t="s">
        <v>270</v>
      </c>
      <c r="AT136" s="204" t="s">
        <v>166</v>
      </c>
      <c r="AU136" s="204" t="s">
        <v>90</v>
      </c>
      <c r="AY136" s="19" t="s">
        <v>164</v>
      </c>
      <c r="BE136" s="205">
        <f t="shared" si="4"/>
        <v>0</v>
      </c>
      <c r="BF136" s="205">
        <f t="shared" si="5"/>
        <v>0</v>
      </c>
      <c r="BG136" s="205">
        <f t="shared" si="6"/>
        <v>0</v>
      </c>
      <c r="BH136" s="205">
        <f t="shared" si="7"/>
        <v>0</v>
      </c>
      <c r="BI136" s="205">
        <f t="shared" si="8"/>
        <v>0</v>
      </c>
      <c r="BJ136" s="19" t="s">
        <v>88</v>
      </c>
      <c r="BK136" s="205">
        <f t="shared" si="9"/>
        <v>0</v>
      </c>
      <c r="BL136" s="19" t="s">
        <v>270</v>
      </c>
      <c r="BM136" s="204" t="s">
        <v>2567</v>
      </c>
    </row>
    <row r="137" spans="1:65" s="2" customFormat="1" ht="14.4" customHeight="1">
      <c r="A137" s="36"/>
      <c r="B137" s="37"/>
      <c r="C137" s="193" t="s">
        <v>253</v>
      </c>
      <c r="D137" s="193" t="s">
        <v>166</v>
      </c>
      <c r="E137" s="194" t="s">
        <v>2568</v>
      </c>
      <c r="F137" s="195" t="s">
        <v>2569</v>
      </c>
      <c r="G137" s="196" t="s">
        <v>325</v>
      </c>
      <c r="H137" s="197">
        <v>21</v>
      </c>
      <c r="I137" s="198"/>
      <c r="J137" s="199">
        <f t="shared" si="0"/>
        <v>0</v>
      </c>
      <c r="K137" s="195" t="s">
        <v>1</v>
      </c>
      <c r="L137" s="41"/>
      <c r="M137" s="200" t="s">
        <v>1</v>
      </c>
      <c r="N137" s="201" t="s">
        <v>45</v>
      </c>
      <c r="O137" s="73"/>
      <c r="P137" s="202">
        <f t="shared" si="1"/>
        <v>0</v>
      </c>
      <c r="Q137" s="202">
        <v>0</v>
      </c>
      <c r="R137" s="202">
        <f t="shared" si="2"/>
        <v>0</v>
      </c>
      <c r="S137" s="202">
        <v>0</v>
      </c>
      <c r="T137" s="203">
        <f t="shared" si="3"/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04" t="s">
        <v>270</v>
      </c>
      <c r="AT137" s="204" t="s">
        <v>166</v>
      </c>
      <c r="AU137" s="204" t="s">
        <v>90</v>
      </c>
      <c r="AY137" s="19" t="s">
        <v>164</v>
      </c>
      <c r="BE137" s="205">
        <f t="shared" si="4"/>
        <v>0</v>
      </c>
      <c r="BF137" s="205">
        <f t="shared" si="5"/>
        <v>0</v>
      </c>
      <c r="BG137" s="205">
        <f t="shared" si="6"/>
        <v>0</v>
      </c>
      <c r="BH137" s="205">
        <f t="shared" si="7"/>
        <v>0</v>
      </c>
      <c r="BI137" s="205">
        <f t="shared" si="8"/>
        <v>0</v>
      </c>
      <c r="BJ137" s="19" t="s">
        <v>88</v>
      </c>
      <c r="BK137" s="205">
        <f t="shared" si="9"/>
        <v>0</v>
      </c>
      <c r="BL137" s="19" t="s">
        <v>270</v>
      </c>
      <c r="BM137" s="204" t="s">
        <v>2570</v>
      </c>
    </row>
    <row r="138" spans="1:65" s="2" customFormat="1" ht="14.4" customHeight="1">
      <c r="A138" s="36"/>
      <c r="B138" s="37"/>
      <c r="C138" s="193" t="s">
        <v>258</v>
      </c>
      <c r="D138" s="193" t="s">
        <v>166</v>
      </c>
      <c r="E138" s="194" t="s">
        <v>2571</v>
      </c>
      <c r="F138" s="195" t="s">
        <v>2572</v>
      </c>
      <c r="G138" s="196" t="s">
        <v>325</v>
      </c>
      <c r="H138" s="197">
        <v>21</v>
      </c>
      <c r="I138" s="198"/>
      <c r="J138" s="199">
        <f t="shared" si="0"/>
        <v>0</v>
      </c>
      <c r="K138" s="195" t="s">
        <v>1</v>
      </c>
      <c r="L138" s="41"/>
      <c r="M138" s="200" t="s">
        <v>1</v>
      </c>
      <c r="N138" s="201" t="s">
        <v>45</v>
      </c>
      <c r="O138" s="73"/>
      <c r="P138" s="202">
        <f t="shared" si="1"/>
        <v>0</v>
      </c>
      <c r="Q138" s="202">
        <v>0</v>
      </c>
      <c r="R138" s="202">
        <f t="shared" si="2"/>
        <v>0</v>
      </c>
      <c r="S138" s="202">
        <v>0</v>
      </c>
      <c r="T138" s="203">
        <f t="shared" si="3"/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4" t="s">
        <v>270</v>
      </c>
      <c r="AT138" s="204" t="s">
        <v>166</v>
      </c>
      <c r="AU138" s="204" t="s">
        <v>90</v>
      </c>
      <c r="AY138" s="19" t="s">
        <v>164</v>
      </c>
      <c r="BE138" s="205">
        <f t="shared" si="4"/>
        <v>0</v>
      </c>
      <c r="BF138" s="205">
        <f t="shared" si="5"/>
        <v>0</v>
      </c>
      <c r="BG138" s="205">
        <f t="shared" si="6"/>
        <v>0</v>
      </c>
      <c r="BH138" s="205">
        <f t="shared" si="7"/>
        <v>0</v>
      </c>
      <c r="BI138" s="205">
        <f t="shared" si="8"/>
        <v>0</v>
      </c>
      <c r="BJ138" s="19" t="s">
        <v>88</v>
      </c>
      <c r="BK138" s="205">
        <f t="shared" si="9"/>
        <v>0</v>
      </c>
      <c r="BL138" s="19" t="s">
        <v>270</v>
      </c>
      <c r="BM138" s="204" t="s">
        <v>2573</v>
      </c>
    </row>
    <row r="139" spans="1:65" s="2" customFormat="1" ht="14.4" customHeight="1">
      <c r="A139" s="36"/>
      <c r="B139" s="37"/>
      <c r="C139" s="193" t="s">
        <v>8</v>
      </c>
      <c r="D139" s="193" t="s">
        <v>166</v>
      </c>
      <c r="E139" s="194" t="s">
        <v>2574</v>
      </c>
      <c r="F139" s="195" t="s">
        <v>2575</v>
      </c>
      <c r="G139" s="196" t="s">
        <v>325</v>
      </c>
      <c r="H139" s="197">
        <v>4</v>
      </c>
      <c r="I139" s="198"/>
      <c r="J139" s="199">
        <f t="shared" si="0"/>
        <v>0</v>
      </c>
      <c r="K139" s="195" t="s">
        <v>1</v>
      </c>
      <c r="L139" s="41"/>
      <c r="M139" s="200" t="s">
        <v>1</v>
      </c>
      <c r="N139" s="201" t="s">
        <v>45</v>
      </c>
      <c r="O139" s="73"/>
      <c r="P139" s="202">
        <f t="shared" si="1"/>
        <v>0</v>
      </c>
      <c r="Q139" s="202">
        <v>0</v>
      </c>
      <c r="R139" s="202">
        <f t="shared" si="2"/>
        <v>0</v>
      </c>
      <c r="S139" s="202">
        <v>0</v>
      </c>
      <c r="T139" s="203">
        <f t="shared" si="3"/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4" t="s">
        <v>270</v>
      </c>
      <c r="AT139" s="204" t="s">
        <v>166</v>
      </c>
      <c r="AU139" s="204" t="s">
        <v>90</v>
      </c>
      <c r="AY139" s="19" t="s">
        <v>164</v>
      </c>
      <c r="BE139" s="205">
        <f t="shared" si="4"/>
        <v>0</v>
      </c>
      <c r="BF139" s="205">
        <f t="shared" si="5"/>
        <v>0</v>
      </c>
      <c r="BG139" s="205">
        <f t="shared" si="6"/>
        <v>0</v>
      </c>
      <c r="BH139" s="205">
        <f t="shared" si="7"/>
        <v>0</v>
      </c>
      <c r="BI139" s="205">
        <f t="shared" si="8"/>
        <v>0</v>
      </c>
      <c r="BJ139" s="19" t="s">
        <v>88</v>
      </c>
      <c r="BK139" s="205">
        <f t="shared" si="9"/>
        <v>0</v>
      </c>
      <c r="BL139" s="19" t="s">
        <v>270</v>
      </c>
      <c r="BM139" s="204" t="s">
        <v>2576</v>
      </c>
    </row>
    <row r="140" spans="1:65" s="2" customFormat="1" ht="19.8" customHeight="1">
      <c r="A140" s="36"/>
      <c r="B140" s="37"/>
      <c r="C140" s="193" t="s">
        <v>270</v>
      </c>
      <c r="D140" s="193" t="s">
        <v>166</v>
      </c>
      <c r="E140" s="194" t="s">
        <v>2577</v>
      </c>
      <c r="F140" s="195" t="s">
        <v>2578</v>
      </c>
      <c r="G140" s="196" t="s">
        <v>325</v>
      </c>
      <c r="H140" s="197">
        <v>18</v>
      </c>
      <c r="I140" s="198"/>
      <c r="J140" s="199">
        <f t="shared" si="0"/>
        <v>0</v>
      </c>
      <c r="K140" s="195" t="s">
        <v>1</v>
      </c>
      <c r="L140" s="41"/>
      <c r="M140" s="200" t="s">
        <v>1</v>
      </c>
      <c r="N140" s="201" t="s">
        <v>45</v>
      </c>
      <c r="O140" s="73"/>
      <c r="P140" s="202">
        <f t="shared" si="1"/>
        <v>0</v>
      </c>
      <c r="Q140" s="202">
        <v>0</v>
      </c>
      <c r="R140" s="202">
        <f t="shared" si="2"/>
        <v>0</v>
      </c>
      <c r="S140" s="202">
        <v>0</v>
      </c>
      <c r="T140" s="203">
        <f t="shared" si="3"/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4" t="s">
        <v>270</v>
      </c>
      <c r="AT140" s="204" t="s">
        <v>166</v>
      </c>
      <c r="AU140" s="204" t="s">
        <v>90</v>
      </c>
      <c r="AY140" s="19" t="s">
        <v>164</v>
      </c>
      <c r="BE140" s="205">
        <f t="shared" si="4"/>
        <v>0</v>
      </c>
      <c r="BF140" s="205">
        <f t="shared" si="5"/>
        <v>0</v>
      </c>
      <c r="BG140" s="205">
        <f t="shared" si="6"/>
        <v>0</v>
      </c>
      <c r="BH140" s="205">
        <f t="shared" si="7"/>
        <v>0</v>
      </c>
      <c r="BI140" s="205">
        <f t="shared" si="8"/>
        <v>0</v>
      </c>
      <c r="BJ140" s="19" t="s">
        <v>88</v>
      </c>
      <c r="BK140" s="205">
        <f t="shared" si="9"/>
        <v>0</v>
      </c>
      <c r="BL140" s="19" t="s">
        <v>270</v>
      </c>
      <c r="BM140" s="204" t="s">
        <v>2579</v>
      </c>
    </row>
    <row r="141" spans="1:65" s="2" customFormat="1" ht="19.8" customHeight="1">
      <c r="A141" s="36"/>
      <c r="B141" s="37"/>
      <c r="C141" s="193" t="s">
        <v>276</v>
      </c>
      <c r="D141" s="193" t="s">
        <v>166</v>
      </c>
      <c r="E141" s="194" t="s">
        <v>2580</v>
      </c>
      <c r="F141" s="195" t="s">
        <v>2581</v>
      </c>
      <c r="G141" s="196" t="s">
        <v>325</v>
      </c>
      <c r="H141" s="197">
        <v>8</v>
      </c>
      <c r="I141" s="198"/>
      <c r="J141" s="199">
        <f t="shared" si="0"/>
        <v>0</v>
      </c>
      <c r="K141" s="195" t="s">
        <v>1</v>
      </c>
      <c r="L141" s="41"/>
      <c r="M141" s="200" t="s">
        <v>1</v>
      </c>
      <c r="N141" s="201" t="s">
        <v>45</v>
      </c>
      <c r="O141" s="73"/>
      <c r="P141" s="202">
        <f t="shared" si="1"/>
        <v>0</v>
      </c>
      <c r="Q141" s="202">
        <v>0</v>
      </c>
      <c r="R141" s="202">
        <f t="shared" si="2"/>
        <v>0</v>
      </c>
      <c r="S141" s="202">
        <v>0</v>
      </c>
      <c r="T141" s="203">
        <f t="shared" si="3"/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4" t="s">
        <v>270</v>
      </c>
      <c r="AT141" s="204" t="s">
        <v>166</v>
      </c>
      <c r="AU141" s="204" t="s">
        <v>90</v>
      </c>
      <c r="AY141" s="19" t="s">
        <v>164</v>
      </c>
      <c r="BE141" s="205">
        <f t="shared" si="4"/>
        <v>0</v>
      </c>
      <c r="BF141" s="205">
        <f t="shared" si="5"/>
        <v>0</v>
      </c>
      <c r="BG141" s="205">
        <f t="shared" si="6"/>
        <v>0</v>
      </c>
      <c r="BH141" s="205">
        <f t="shared" si="7"/>
        <v>0</v>
      </c>
      <c r="BI141" s="205">
        <f t="shared" si="8"/>
        <v>0</v>
      </c>
      <c r="BJ141" s="19" t="s">
        <v>88</v>
      </c>
      <c r="BK141" s="205">
        <f t="shared" si="9"/>
        <v>0</v>
      </c>
      <c r="BL141" s="19" t="s">
        <v>270</v>
      </c>
      <c r="BM141" s="204" t="s">
        <v>2582</v>
      </c>
    </row>
    <row r="142" spans="1:65" s="2" customFormat="1" ht="14.4" customHeight="1">
      <c r="A142" s="36"/>
      <c r="B142" s="37"/>
      <c r="C142" s="193" t="s">
        <v>281</v>
      </c>
      <c r="D142" s="193" t="s">
        <v>166</v>
      </c>
      <c r="E142" s="194" t="s">
        <v>2583</v>
      </c>
      <c r="F142" s="195" t="s">
        <v>2584</v>
      </c>
      <c r="G142" s="196" t="s">
        <v>325</v>
      </c>
      <c r="H142" s="197">
        <v>2</v>
      </c>
      <c r="I142" s="198"/>
      <c r="J142" s="199">
        <f t="shared" si="0"/>
        <v>0</v>
      </c>
      <c r="K142" s="195" t="s">
        <v>1</v>
      </c>
      <c r="L142" s="41"/>
      <c r="M142" s="200" t="s">
        <v>1</v>
      </c>
      <c r="N142" s="201" t="s">
        <v>45</v>
      </c>
      <c r="O142" s="73"/>
      <c r="P142" s="202">
        <f t="shared" si="1"/>
        <v>0</v>
      </c>
      <c r="Q142" s="202">
        <v>0</v>
      </c>
      <c r="R142" s="202">
        <f t="shared" si="2"/>
        <v>0</v>
      </c>
      <c r="S142" s="202">
        <v>0</v>
      </c>
      <c r="T142" s="203">
        <f t="shared" si="3"/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4" t="s">
        <v>270</v>
      </c>
      <c r="AT142" s="204" t="s">
        <v>166</v>
      </c>
      <c r="AU142" s="204" t="s">
        <v>90</v>
      </c>
      <c r="AY142" s="19" t="s">
        <v>164</v>
      </c>
      <c r="BE142" s="205">
        <f t="shared" si="4"/>
        <v>0</v>
      </c>
      <c r="BF142" s="205">
        <f t="shared" si="5"/>
        <v>0</v>
      </c>
      <c r="BG142" s="205">
        <f t="shared" si="6"/>
        <v>0</v>
      </c>
      <c r="BH142" s="205">
        <f t="shared" si="7"/>
        <v>0</v>
      </c>
      <c r="BI142" s="205">
        <f t="shared" si="8"/>
        <v>0</v>
      </c>
      <c r="BJ142" s="19" t="s">
        <v>88</v>
      </c>
      <c r="BK142" s="205">
        <f t="shared" si="9"/>
        <v>0</v>
      </c>
      <c r="BL142" s="19" t="s">
        <v>270</v>
      </c>
      <c r="BM142" s="204" t="s">
        <v>2585</v>
      </c>
    </row>
    <row r="143" spans="1:65" s="2" customFormat="1" ht="14.4" customHeight="1">
      <c r="A143" s="36"/>
      <c r="B143" s="37"/>
      <c r="C143" s="193" t="s">
        <v>286</v>
      </c>
      <c r="D143" s="193" t="s">
        <v>166</v>
      </c>
      <c r="E143" s="194" t="s">
        <v>2586</v>
      </c>
      <c r="F143" s="195" t="s">
        <v>2587</v>
      </c>
      <c r="G143" s="196" t="s">
        <v>325</v>
      </c>
      <c r="H143" s="197">
        <v>2</v>
      </c>
      <c r="I143" s="198"/>
      <c r="J143" s="199">
        <f t="shared" si="0"/>
        <v>0</v>
      </c>
      <c r="K143" s="195" t="s">
        <v>1</v>
      </c>
      <c r="L143" s="41"/>
      <c r="M143" s="200" t="s">
        <v>1</v>
      </c>
      <c r="N143" s="201" t="s">
        <v>45</v>
      </c>
      <c r="O143" s="73"/>
      <c r="P143" s="202">
        <f t="shared" si="1"/>
        <v>0</v>
      </c>
      <c r="Q143" s="202">
        <v>0</v>
      </c>
      <c r="R143" s="202">
        <f t="shared" si="2"/>
        <v>0</v>
      </c>
      <c r="S143" s="202">
        <v>0</v>
      </c>
      <c r="T143" s="203">
        <f t="shared" si="3"/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4" t="s">
        <v>270</v>
      </c>
      <c r="AT143" s="204" t="s">
        <v>166</v>
      </c>
      <c r="AU143" s="204" t="s">
        <v>90</v>
      </c>
      <c r="AY143" s="19" t="s">
        <v>164</v>
      </c>
      <c r="BE143" s="205">
        <f t="shared" si="4"/>
        <v>0</v>
      </c>
      <c r="BF143" s="205">
        <f t="shared" si="5"/>
        <v>0</v>
      </c>
      <c r="BG143" s="205">
        <f t="shared" si="6"/>
        <v>0</v>
      </c>
      <c r="BH143" s="205">
        <f t="shared" si="7"/>
        <v>0</v>
      </c>
      <c r="BI143" s="205">
        <f t="shared" si="8"/>
        <v>0</v>
      </c>
      <c r="BJ143" s="19" t="s">
        <v>88</v>
      </c>
      <c r="BK143" s="205">
        <f t="shared" si="9"/>
        <v>0</v>
      </c>
      <c r="BL143" s="19" t="s">
        <v>270</v>
      </c>
      <c r="BM143" s="204" t="s">
        <v>2588</v>
      </c>
    </row>
    <row r="144" spans="1:65" s="2" customFormat="1" ht="14.4" customHeight="1">
      <c r="A144" s="36"/>
      <c r="B144" s="37"/>
      <c r="C144" s="193" t="s">
        <v>292</v>
      </c>
      <c r="D144" s="193" t="s">
        <v>166</v>
      </c>
      <c r="E144" s="194" t="s">
        <v>2589</v>
      </c>
      <c r="F144" s="195" t="s">
        <v>2590</v>
      </c>
      <c r="G144" s="196" t="s">
        <v>325</v>
      </c>
      <c r="H144" s="197">
        <v>9</v>
      </c>
      <c r="I144" s="198"/>
      <c r="J144" s="199">
        <f t="shared" si="0"/>
        <v>0</v>
      </c>
      <c r="K144" s="195" t="s">
        <v>1</v>
      </c>
      <c r="L144" s="41"/>
      <c r="M144" s="200" t="s">
        <v>1</v>
      </c>
      <c r="N144" s="201" t="s">
        <v>45</v>
      </c>
      <c r="O144" s="73"/>
      <c r="P144" s="202">
        <f t="shared" si="1"/>
        <v>0</v>
      </c>
      <c r="Q144" s="202">
        <v>0</v>
      </c>
      <c r="R144" s="202">
        <f t="shared" si="2"/>
        <v>0</v>
      </c>
      <c r="S144" s="202">
        <v>0</v>
      </c>
      <c r="T144" s="203">
        <f t="shared" si="3"/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4" t="s">
        <v>270</v>
      </c>
      <c r="AT144" s="204" t="s">
        <v>166</v>
      </c>
      <c r="AU144" s="204" t="s">
        <v>90</v>
      </c>
      <c r="AY144" s="19" t="s">
        <v>164</v>
      </c>
      <c r="BE144" s="205">
        <f t="shared" si="4"/>
        <v>0</v>
      </c>
      <c r="BF144" s="205">
        <f t="shared" si="5"/>
        <v>0</v>
      </c>
      <c r="BG144" s="205">
        <f t="shared" si="6"/>
        <v>0</v>
      </c>
      <c r="BH144" s="205">
        <f t="shared" si="7"/>
        <v>0</v>
      </c>
      <c r="BI144" s="205">
        <f t="shared" si="8"/>
        <v>0</v>
      </c>
      <c r="BJ144" s="19" t="s">
        <v>88</v>
      </c>
      <c r="BK144" s="205">
        <f t="shared" si="9"/>
        <v>0</v>
      </c>
      <c r="BL144" s="19" t="s">
        <v>270</v>
      </c>
      <c r="BM144" s="204" t="s">
        <v>2591</v>
      </c>
    </row>
    <row r="145" spans="1:65" s="2" customFormat="1" ht="14.4" customHeight="1">
      <c r="A145" s="36"/>
      <c r="B145" s="37"/>
      <c r="C145" s="193" t="s">
        <v>7</v>
      </c>
      <c r="D145" s="193" t="s">
        <v>166</v>
      </c>
      <c r="E145" s="194" t="s">
        <v>2592</v>
      </c>
      <c r="F145" s="195" t="s">
        <v>2593</v>
      </c>
      <c r="G145" s="196" t="s">
        <v>325</v>
      </c>
      <c r="H145" s="197">
        <v>1</v>
      </c>
      <c r="I145" s="198"/>
      <c r="J145" s="199">
        <f t="shared" si="0"/>
        <v>0</v>
      </c>
      <c r="K145" s="195" t="s">
        <v>1</v>
      </c>
      <c r="L145" s="41"/>
      <c r="M145" s="200" t="s">
        <v>1</v>
      </c>
      <c r="N145" s="201" t="s">
        <v>45</v>
      </c>
      <c r="O145" s="73"/>
      <c r="P145" s="202">
        <f t="shared" si="1"/>
        <v>0</v>
      </c>
      <c r="Q145" s="202">
        <v>0</v>
      </c>
      <c r="R145" s="202">
        <f t="shared" si="2"/>
        <v>0</v>
      </c>
      <c r="S145" s="202">
        <v>0</v>
      </c>
      <c r="T145" s="203">
        <f t="shared" si="3"/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4" t="s">
        <v>270</v>
      </c>
      <c r="AT145" s="204" t="s">
        <v>166</v>
      </c>
      <c r="AU145" s="204" t="s">
        <v>90</v>
      </c>
      <c r="AY145" s="19" t="s">
        <v>164</v>
      </c>
      <c r="BE145" s="205">
        <f t="shared" si="4"/>
        <v>0</v>
      </c>
      <c r="BF145" s="205">
        <f t="shared" si="5"/>
        <v>0</v>
      </c>
      <c r="BG145" s="205">
        <f t="shared" si="6"/>
        <v>0</v>
      </c>
      <c r="BH145" s="205">
        <f t="shared" si="7"/>
        <v>0</v>
      </c>
      <c r="BI145" s="205">
        <f t="shared" si="8"/>
        <v>0</v>
      </c>
      <c r="BJ145" s="19" t="s">
        <v>88</v>
      </c>
      <c r="BK145" s="205">
        <f t="shared" si="9"/>
        <v>0</v>
      </c>
      <c r="BL145" s="19" t="s">
        <v>270</v>
      </c>
      <c r="BM145" s="204" t="s">
        <v>2594</v>
      </c>
    </row>
    <row r="146" spans="1:65" s="2" customFormat="1" ht="14.4" customHeight="1">
      <c r="A146" s="36"/>
      <c r="B146" s="37"/>
      <c r="C146" s="193" t="s">
        <v>303</v>
      </c>
      <c r="D146" s="193" t="s">
        <v>166</v>
      </c>
      <c r="E146" s="194" t="s">
        <v>2595</v>
      </c>
      <c r="F146" s="195" t="s">
        <v>2596</v>
      </c>
      <c r="G146" s="196" t="s">
        <v>325</v>
      </c>
      <c r="H146" s="197">
        <v>1</v>
      </c>
      <c r="I146" s="198"/>
      <c r="J146" s="199">
        <f t="shared" si="0"/>
        <v>0</v>
      </c>
      <c r="K146" s="195" t="s">
        <v>1</v>
      </c>
      <c r="L146" s="41"/>
      <c r="M146" s="200" t="s">
        <v>1</v>
      </c>
      <c r="N146" s="201" t="s">
        <v>45</v>
      </c>
      <c r="O146" s="73"/>
      <c r="P146" s="202">
        <f t="shared" si="1"/>
        <v>0</v>
      </c>
      <c r="Q146" s="202">
        <v>0</v>
      </c>
      <c r="R146" s="202">
        <f t="shared" si="2"/>
        <v>0</v>
      </c>
      <c r="S146" s="202">
        <v>0</v>
      </c>
      <c r="T146" s="203">
        <f t="shared" si="3"/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4" t="s">
        <v>270</v>
      </c>
      <c r="AT146" s="204" t="s">
        <v>166</v>
      </c>
      <c r="AU146" s="204" t="s">
        <v>90</v>
      </c>
      <c r="AY146" s="19" t="s">
        <v>164</v>
      </c>
      <c r="BE146" s="205">
        <f t="shared" si="4"/>
        <v>0</v>
      </c>
      <c r="BF146" s="205">
        <f t="shared" si="5"/>
        <v>0</v>
      </c>
      <c r="BG146" s="205">
        <f t="shared" si="6"/>
        <v>0</v>
      </c>
      <c r="BH146" s="205">
        <f t="shared" si="7"/>
        <v>0</v>
      </c>
      <c r="BI146" s="205">
        <f t="shared" si="8"/>
        <v>0</v>
      </c>
      <c r="BJ146" s="19" t="s">
        <v>88</v>
      </c>
      <c r="BK146" s="205">
        <f t="shared" si="9"/>
        <v>0</v>
      </c>
      <c r="BL146" s="19" t="s">
        <v>270</v>
      </c>
      <c r="BM146" s="204" t="s">
        <v>2597</v>
      </c>
    </row>
    <row r="147" spans="1:65" s="2" customFormat="1" ht="14.4" customHeight="1">
      <c r="A147" s="36"/>
      <c r="B147" s="37"/>
      <c r="C147" s="193" t="s">
        <v>310</v>
      </c>
      <c r="D147" s="193" t="s">
        <v>166</v>
      </c>
      <c r="E147" s="194" t="s">
        <v>2598</v>
      </c>
      <c r="F147" s="195" t="s">
        <v>2599</v>
      </c>
      <c r="G147" s="196" t="s">
        <v>325</v>
      </c>
      <c r="H147" s="197">
        <v>1</v>
      </c>
      <c r="I147" s="198"/>
      <c r="J147" s="199">
        <f t="shared" si="0"/>
        <v>0</v>
      </c>
      <c r="K147" s="195" t="s">
        <v>1</v>
      </c>
      <c r="L147" s="41"/>
      <c r="M147" s="200" t="s">
        <v>1</v>
      </c>
      <c r="N147" s="201" t="s">
        <v>45</v>
      </c>
      <c r="O147" s="73"/>
      <c r="P147" s="202">
        <f t="shared" si="1"/>
        <v>0</v>
      </c>
      <c r="Q147" s="202">
        <v>0</v>
      </c>
      <c r="R147" s="202">
        <f t="shared" si="2"/>
        <v>0</v>
      </c>
      <c r="S147" s="202">
        <v>0</v>
      </c>
      <c r="T147" s="203">
        <f t="shared" si="3"/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4" t="s">
        <v>270</v>
      </c>
      <c r="AT147" s="204" t="s">
        <v>166</v>
      </c>
      <c r="AU147" s="204" t="s">
        <v>90</v>
      </c>
      <c r="AY147" s="19" t="s">
        <v>164</v>
      </c>
      <c r="BE147" s="205">
        <f t="shared" si="4"/>
        <v>0</v>
      </c>
      <c r="BF147" s="205">
        <f t="shared" si="5"/>
        <v>0</v>
      </c>
      <c r="BG147" s="205">
        <f t="shared" si="6"/>
        <v>0</v>
      </c>
      <c r="BH147" s="205">
        <f t="shared" si="7"/>
        <v>0</v>
      </c>
      <c r="BI147" s="205">
        <f t="shared" si="8"/>
        <v>0</v>
      </c>
      <c r="BJ147" s="19" t="s">
        <v>88</v>
      </c>
      <c r="BK147" s="205">
        <f t="shared" si="9"/>
        <v>0</v>
      </c>
      <c r="BL147" s="19" t="s">
        <v>270</v>
      </c>
      <c r="BM147" s="204" t="s">
        <v>2600</v>
      </c>
    </row>
    <row r="148" spans="1:65" s="2" customFormat="1" ht="22.2" customHeight="1">
      <c r="A148" s="36"/>
      <c r="B148" s="37"/>
      <c r="C148" s="193" t="s">
        <v>315</v>
      </c>
      <c r="D148" s="193" t="s">
        <v>166</v>
      </c>
      <c r="E148" s="194" t="s">
        <v>2601</v>
      </c>
      <c r="F148" s="195" t="s">
        <v>2602</v>
      </c>
      <c r="G148" s="196" t="s">
        <v>325</v>
      </c>
      <c r="H148" s="197">
        <v>120</v>
      </c>
      <c r="I148" s="198"/>
      <c r="J148" s="199">
        <f t="shared" si="0"/>
        <v>0</v>
      </c>
      <c r="K148" s="195" t="s">
        <v>1</v>
      </c>
      <c r="L148" s="41"/>
      <c r="M148" s="200" t="s">
        <v>1</v>
      </c>
      <c r="N148" s="201" t="s">
        <v>45</v>
      </c>
      <c r="O148" s="73"/>
      <c r="P148" s="202">
        <f t="shared" si="1"/>
        <v>0</v>
      </c>
      <c r="Q148" s="202">
        <v>0</v>
      </c>
      <c r="R148" s="202">
        <f t="shared" si="2"/>
        <v>0</v>
      </c>
      <c r="S148" s="202">
        <v>0</v>
      </c>
      <c r="T148" s="203">
        <f t="shared" si="3"/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4" t="s">
        <v>270</v>
      </c>
      <c r="AT148" s="204" t="s">
        <v>166</v>
      </c>
      <c r="AU148" s="204" t="s">
        <v>90</v>
      </c>
      <c r="AY148" s="19" t="s">
        <v>164</v>
      </c>
      <c r="BE148" s="205">
        <f t="shared" si="4"/>
        <v>0</v>
      </c>
      <c r="BF148" s="205">
        <f t="shared" si="5"/>
        <v>0</v>
      </c>
      <c r="BG148" s="205">
        <f t="shared" si="6"/>
        <v>0</v>
      </c>
      <c r="BH148" s="205">
        <f t="shared" si="7"/>
        <v>0</v>
      </c>
      <c r="BI148" s="205">
        <f t="shared" si="8"/>
        <v>0</v>
      </c>
      <c r="BJ148" s="19" t="s">
        <v>88</v>
      </c>
      <c r="BK148" s="205">
        <f t="shared" si="9"/>
        <v>0</v>
      </c>
      <c r="BL148" s="19" t="s">
        <v>270</v>
      </c>
      <c r="BM148" s="204" t="s">
        <v>2603</v>
      </c>
    </row>
    <row r="149" spans="1:65" s="2" customFormat="1" ht="19.8" customHeight="1">
      <c r="A149" s="36"/>
      <c r="B149" s="37"/>
      <c r="C149" s="193" t="s">
        <v>322</v>
      </c>
      <c r="D149" s="193" t="s">
        <v>166</v>
      </c>
      <c r="E149" s="194" t="s">
        <v>2604</v>
      </c>
      <c r="F149" s="195" t="s">
        <v>2605</v>
      </c>
      <c r="G149" s="196" t="s">
        <v>325</v>
      </c>
      <c r="H149" s="197">
        <v>22</v>
      </c>
      <c r="I149" s="198"/>
      <c r="J149" s="199">
        <f t="shared" si="0"/>
        <v>0</v>
      </c>
      <c r="K149" s="195" t="s">
        <v>1</v>
      </c>
      <c r="L149" s="41"/>
      <c r="M149" s="200" t="s">
        <v>1</v>
      </c>
      <c r="N149" s="201" t="s">
        <v>45</v>
      </c>
      <c r="O149" s="73"/>
      <c r="P149" s="202">
        <f t="shared" si="1"/>
        <v>0</v>
      </c>
      <c r="Q149" s="202">
        <v>0</v>
      </c>
      <c r="R149" s="202">
        <f t="shared" si="2"/>
        <v>0</v>
      </c>
      <c r="S149" s="202">
        <v>0</v>
      </c>
      <c r="T149" s="203">
        <f t="shared" si="3"/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04" t="s">
        <v>270</v>
      </c>
      <c r="AT149" s="204" t="s">
        <v>166</v>
      </c>
      <c r="AU149" s="204" t="s">
        <v>90</v>
      </c>
      <c r="AY149" s="19" t="s">
        <v>164</v>
      </c>
      <c r="BE149" s="205">
        <f t="shared" si="4"/>
        <v>0</v>
      </c>
      <c r="BF149" s="205">
        <f t="shared" si="5"/>
        <v>0</v>
      </c>
      <c r="BG149" s="205">
        <f t="shared" si="6"/>
        <v>0</v>
      </c>
      <c r="BH149" s="205">
        <f t="shared" si="7"/>
        <v>0</v>
      </c>
      <c r="BI149" s="205">
        <f t="shared" si="8"/>
        <v>0</v>
      </c>
      <c r="BJ149" s="19" t="s">
        <v>88</v>
      </c>
      <c r="BK149" s="205">
        <f t="shared" si="9"/>
        <v>0</v>
      </c>
      <c r="BL149" s="19" t="s">
        <v>270</v>
      </c>
      <c r="BM149" s="204" t="s">
        <v>2606</v>
      </c>
    </row>
    <row r="150" spans="1:65" s="2" customFormat="1" ht="22.2" customHeight="1">
      <c r="A150" s="36"/>
      <c r="B150" s="37"/>
      <c r="C150" s="193" t="s">
        <v>327</v>
      </c>
      <c r="D150" s="193" t="s">
        <v>166</v>
      </c>
      <c r="E150" s="194" t="s">
        <v>2607</v>
      </c>
      <c r="F150" s="195" t="s">
        <v>2608</v>
      </c>
      <c r="G150" s="196" t="s">
        <v>325</v>
      </c>
      <c r="H150" s="197">
        <v>57</v>
      </c>
      <c r="I150" s="198"/>
      <c r="J150" s="199">
        <f t="shared" si="0"/>
        <v>0</v>
      </c>
      <c r="K150" s="195" t="s">
        <v>1</v>
      </c>
      <c r="L150" s="41"/>
      <c r="M150" s="200" t="s">
        <v>1</v>
      </c>
      <c r="N150" s="201" t="s">
        <v>45</v>
      </c>
      <c r="O150" s="73"/>
      <c r="P150" s="202">
        <f t="shared" si="1"/>
        <v>0</v>
      </c>
      <c r="Q150" s="202">
        <v>0</v>
      </c>
      <c r="R150" s="202">
        <f t="shared" si="2"/>
        <v>0</v>
      </c>
      <c r="S150" s="202">
        <v>0</v>
      </c>
      <c r="T150" s="203">
        <f t="shared" si="3"/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4" t="s">
        <v>270</v>
      </c>
      <c r="AT150" s="204" t="s">
        <v>166</v>
      </c>
      <c r="AU150" s="204" t="s">
        <v>90</v>
      </c>
      <c r="AY150" s="19" t="s">
        <v>164</v>
      </c>
      <c r="BE150" s="205">
        <f t="shared" si="4"/>
        <v>0</v>
      </c>
      <c r="BF150" s="205">
        <f t="shared" si="5"/>
        <v>0</v>
      </c>
      <c r="BG150" s="205">
        <f t="shared" si="6"/>
        <v>0</v>
      </c>
      <c r="BH150" s="205">
        <f t="shared" si="7"/>
        <v>0</v>
      </c>
      <c r="BI150" s="205">
        <f t="shared" si="8"/>
        <v>0</v>
      </c>
      <c r="BJ150" s="19" t="s">
        <v>88</v>
      </c>
      <c r="BK150" s="205">
        <f t="shared" si="9"/>
        <v>0</v>
      </c>
      <c r="BL150" s="19" t="s">
        <v>270</v>
      </c>
      <c r="BM150" s="204" t="s">
        <v>2609</v>
      </c>
    </row>
    <row r="151" spans="1:65" s="2" customFormat="1" ht="14.4" customHeight="1">
      <c r="A151" s="36"/>
      <c r="B151" s="37"/>
      <c r="C151" s="193" t="s">
        <v>332</v>
      </c>
      <c r="D151" s="193" t="s">
        <v>166</v>
      </c>
      <c r="E151" s="194" t="s">
        <v>2610</v>
      </c>
      <c r="F151" s="195" t="s">
        <v>2611</v>
      </c>
      <c r="G151" s="196" t="s">
        <v>325</v>
      </c>
      <c r="H151" s="197">
        <v>33</v>
      </c>
      <c r="I151" s="198"/>
      <c r="J151" s="199">
        <f t="shared" si="0"/>
        <v>0</v>
      </c>
      <c r="K151" s="195" t="s">
        <v>1</v>
      </c>
      <c r="L151" s="41"/>
      <c r="M151" s="200" t="s">
        <v>1</v>
      </c>
      <c r="N151" s="201" t="s">
        <v>45</v>
      </c>
      <c r="O151" s="73"/>
      <c r="P151" s="202">
        <f t="shared" si="1"/>
        <v>0</v>
      </c>
      <c r="Q151" s="202">
        <v>0</v>
      </c>
      <c r="R151" s="202">
        <f t="shared" si="2"/>
        <v>0</v>
      </c>
      <c r="S151" s="202">
        <v>0</v>
      </c>
      <c r="T151" s="203">
        <f t="shared" si="3"/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4" t="s">
        <v>270</v>
      </c>
      <c r="AT151" s="204" t="s">
        <v>166</v>
      </c>
      <c r="AU151" s="204" t="s">
        <v>90</v>
      </c>
      <c r="AY151" s="19" t="s">
        <v>164</v>
      </c>
      <c r="BE151" s="205">
        <f t="shared" si="4"/>
        <v>0</v>
      </c>
      <c r="BF151" s="205">
        <f t="shared" si="5"/>
        <v>0</v>
      </c>
      <c r="BG151" s="205">
        <f t="shared" si="6"/>
        <v>0</v>
      </c>
      <c r="BH151" s="205">
        <f t="shared" si="7"/>
        <v>0</v>
      </c>
      <c r="BI151" s="205">
        <f t="shared" si="8"/>
        <v>0</v>
      </c>
      <c r="BJ151" s="19" t="s">
        <v>88</v>
      </c>
      <c r="BK151" s="205">
        <f t="shared" si="9"/>
        <v>0</v>
      </c>
      <c r="BL151" s="19" t="s">
        <v>270</v>
      </c>
      <c r="BM151" s="204" t="s">
        <v>2612</v>
      </c>
    </row>
    <row r="152" spans="1:65" s="2" customFormat="1" ht="14.4" customHeight="1">
      <c r="A152" s="36"/>
      <c r="B152" s="37"/>
      <c r="C152" s="193" t="s">
        <v>340</v>
      </c>
      <c r="D152" s="193" t="s">
        <v>166</v>
      </c>
      <c r="E152" s="194" t="s">
        <v>2613</v>
      </c>
      <c r="F152" s="195" t="s">
        <v>2614</v>
      </c>
      <c r="G152" s="196" t="s">
        <v>325</v>
      </c>
      <c r="H152" s="197">
        <v>10</v>
      </c>
      <c r="I152" s="198"/>
      <c r="J152" s="199">
        <f t="shared" si="0"/>
        <v>0</v>
      </c>
      <c r="K152" s="195" t="s">
        <v>1</v>
      </c>
      <c r="L152" s="41"/>
      <c r="M152" s="200" t="s">
        <v>1</v>
      </c>
      <c r="N152" s="201" t="s">
        <v>45</v>
      </c>
      <c r="O152" s="73"/>
      <c r="P152" s="202">
        <f t="shared" si="1"/>
        <v>0</v>
      </c>
      <c r="Q152" s="202">
        <v>0</v>
      </c>
      <c r="R152" s="202">
        <f t="shared" si="2"/>
        <v>0</v>
      </c>
      <c r="S152" s="202">
        <v>0</v>
      </c>
      <c r="T152" s="203">
        <f t="shared" si="3"/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04" t="s">
        <v>270</v>
      </c>
      <c r="AT152" s="204" t="s">
        <v>166</v>
      </c>
      <c r="AU152" s="204" t="s">
        <v>90</v>
      </c>
      <c r="AY152" s="19" t="s">
        <v>164</v>
      </c>
      <c r="BE152" s="205">
        <f t="shared" si="4"/>
        <v>0</v>
      </c>
      <c r="BF152" s="205">
        <f t="shared" si="5"/>
        <v>0</v>
      </c>
      <c r="BG152" s="205">
        <f t="shared" si="6"/>
        <v>0</v>
      </c>
      <c r="BH152" s="205">
        <f t="shared" si="7"/>
        <v>0</v>
      </c>
      <c r="BI152" s="205">
        <f t="shared" si="8"/>
        <v>0</v>
      </c>
      <c r="BJ152" s="19" t="s">
        <v>88</v>
      </c>
      <c r="BK152" s="205">
        <f t="shared" si="9"/>
        <v>0</v>
      </c>
      <c r="BL152" s="19" t="s">
        <v>270</v>
      </c>
      <c r="BM152" s="204" t="s">
        <v>2615</v>
      </c>
    </row>
    <row r="153" spans="1:65" s="2" customFormat="1" ht="14.4" customHeight="1">
      <c r="A153" s="36"/>
      <c r="B153" s="37"/>
      <c r="C153" s="193" t="s">
        <v>345</v>
      </c>
      <c r="D153" s="193" t="s">
        <v>166</v>
      </c>
      <c r="E153" s="194" t="s">
        <v>2616</v>
      </c>
      <c r="F153" s="195" t="s">
        <v>2617</v>
      </c>
      <c r="G153" s="196" t="s">
        <v>325</v>
      </c>
      <c r="H153" s="197">
        <v>31</v>
      </c>
      <c r="I153" s="198"/>
      <c r="J153" s="199">
        <f t="shared" si="0"/>
        <v>0</v>
      </c>
      <c r="K153" s="195" t="s">
        <v>1</v>
      </c>
      <c r="L153" s="41"/>
      <c r="M153" s="200" t="s">
        <v>1</v>
      </c>
      <c r="N153" s="201" t="s">
        <v>45</v>
      </c>
      <c r="O153" s="73"/>
      <c r="P153" s="202">
        <f t="shared" si="1"/>
        <v>0</v>
      </c>
      <c r="Q153" s="202">
        <v>0</v>
      </c>
      <c r="R153" s="202">
        <f t="shared" si="2"/>
        <v>0</v>
      </c>
      <c r="S153" s="202">
        <v>0</v>
      </c>
      <c r="T153" s="203">
        <f t="shared" si="3"/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4" t="s">
        <v>270</v>
      </c>
      <c r="AT153" s="204" t="s">
        <v>166</v>
      </c>
      <c r="AU153" s="204" t="s">
        <v>90</v>
      </c>
      <c r="AY153" s="19" t="s">
        <v>164</v>
      </c>
      <c r="BE153" s="205">
        <f t="shared" si="4"/>
        <v>0</v>
      </c>
      <c r="BF153" s="205">
        <f t="shared" si="5"/>
        <v>0</v>
      </c>
      <c r="BG153" s="205">
        <f t="shared" si="6"/>
        <v>0</v>
      </c>
      <c r="BH153" s="205">
        <f t="shared" si="7"/>
        <v>0</v>
      </c>
      <c r="BI153" s="205">
        <f t="shared" si="8"/>
        <v>0</v>
      </c>
      <c r="BJ153" s="19" t="s">
        <v>88</v>
      </c>
      <c r="BK153" s="205">
        <f t="shared" si="9"/>
        <v>0</v>
      </c>
      <c r="BL153" s="19" t="s">
        <v>270</v>
      </c>
      <c r="BM153" s="204" t="s">
        <v>2618</v>
      </c>
    </row>
    <row r="154" spans="1:65" s="2" customFormat="1" ht="14.4" customHeight="1">
      <c r="A154" s="36"/>
      <c r="B154" s="37"/>
      <c r="C154" s="193" t="s">
        <v>351</v>
      </c>
      <c r="D154" s="193" t="s">
        <v>166</v>
      </c>
      <c r="E154" s="194" t="s">
        <v>2619</v>
      </c>
      <c r="F154" s="195" t="s">
        <v>2620</v>
      </c>
      <c r="G154" s="196" t="s">
        <v>335</v>
      </c>
      <c r="H154" s="197">
        <v>100</v>
      </c>
      <c r="I154" s="198"/>
      <c r="J154" s="199">
        <f t="shared" si="0"/>
        <v>0</v>
      </c>
      <c r="K154" s="195" t="s">
        <v>1</v>
      </c>
      <c r="L154" s="41"/>
      <c r="M154" s="200" t="s">
        <v>1</v>
      </c>
      <c r="N154" s="201" t="s">
        <v>45</v>
      </c>
      <c r="O154" s="73"/>
      <c r="P154" s="202">
        <f t="shared" si="1"/>
        <v>0</v>
      </c>
      <c r="Q154" s="202">
        <v>0</v>
      </c>
      <c r="R154" s="202">
        <f t="shared" si="2"/>
        <v>0</v>
      </c>
      <c r="S154" s="202">
        <v>0</v>
      </c>
      <c r="T154" s="203">
        <f t="shared" si="3"/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4" t="s">
        <v>270</v>
      </c>
      <c r="AT154" s="204" t="s">
        <v>166</v>
      </c>
      <c r="AU154" s="204" t="s">
        <v>90</v>
      </c>
      <c r="AY154" s="19" t="s">
        <v>164</v>
      </c>
      <c r="BE154" s="205">
        <f t="shared" si="4"/>
        <v>0</v>
      </c>
      <c r="BF154" s="205">
        <f t="shared" si="5"/>
        <v>0</v>
      </c>
      <c r="BG154" s="205">
        <f t="shared" si="6"/>
        <v>0</v>
      </c>
      <c r="BH154" s="205">
        <f t="shared" si="7"/>
        <v>0</v>
      </c>
      <c r="BI154" s="205">
        <f t="shared" si="8"/>
        <v>0</v>
      </c>
      <c r="BJ154" s="19" t="s">
        <v>88</v>
      </c>
      <c r="BK154" s="205">
        <f t="shared" si="9"/>
        <v>0</v>
      </c>
      <c r="BL154" s="19" t="s">
        <v>270</v>
      </c>
      <c r="BM154" s="204" t="s">
        <v>2621</v>
      </c>
    </row>
    <row r="155" spans="1:65" s="2" customFormat="1" ht="14.4" customHeight="1">
      <c r="A155" s="36"/>
      <c r="B155" s="37"/>
      <c r="C155" s="193" t="s">
        <v>360</v>
      </c>
      <c r="D155" s="193" t="s">
        <v>166</v>
      </c>
      <c r="E155" s="194" t="s">
        <v>2622</v>
      </c>
      <c r="F155" s="195" t="s">
        <v>2623</v>
      </c>
      <c r="G155" s="196" t="s">
        <v>325</v>
      </c>
      <c r="H155" s="197">
        <v>1</v>
      </c>
      <c r="I155" s="198"/>
      <c r="J155" s="199">
        <f t="shared" si="0"/>
        <v>0</v>
      </c>
      <c r="K155" s="195" t="s">
        <v>1</v>
      </c>
      <c r="L155" s="41"/>
      <c r="M155" s="200" t="s">
        <v>1</v>
      </c>
      <c r="N155" s="201" t="s">
        <v>45</v>
      </c>
      <c r="O155" s="73"/>
      <c r="P155" s="202">
        <f t="shared" si="1"/>
        <v>0</v>
      </c>
      <c r="Q155" s="202">
        <v>0</v>
      </c>
      <c r="R155" s="202">
        <f t="shared" si="2"/>
        <v>0</v>
      </c>
      <c r="S155" s="202">
        <v>0</v>
      </c>
      <c r="T155" s="203">
        <f t="shared" si="3"/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4" t="s">
        <v>270</v>
      </c>
      <c r="AT155" s="204" t="s">
        <v>166</v>
      </c>
      <c r="AU155" s="204" t="s">
        <v>90</v>
      </c>
      <c r="AY155" s="19" t="s">
        <v>164</v>
      </c>
      <c r="BE155" s="205">
        <f t="shared" si="4"/>
        <v>0</v>
      </c>
      <c r="BF155" s="205">
        <f t="shared" si="5"/>
        <v>0</v>
      </c>
      <c r="BG155" s="205">
        <f t="shared" si="6"/>
        <v>0</v>
      </c>
      <c r="BH155" s="205">
        <f t="shared" si="7"/>
        <v>0</v>
      </c>
      <c r="BI155" s="205">
        <f t="shared" si="8"/>
        <v>0</v>
      </c>
      <c r="BJ155" s="19" t="s">
        <v>88</v>
      </c>
      <c r="BK155" s="205">
        <f t="shared" si="9"/>
        <v>0</v>
      </c>
      <c r="BL155" s="19" t="s">
        <v>270</v>
      </c>
      <c r="BM155" s="204" t="s">
        <v>2624</v>
      </c>
    </row>
    <row r="156" spans="1:65" s="2" customFormat="1" ht="19.8" customHeight="1">
      <c r="A156" s="36"/>
      <c r="B156" s="37"/>
      <c r="C156" s="193" t="s">
        <v>366</v>
      </c>
      <c r="D156" s="193" t="s">
        <v>166</v>
      </c>
      <c r="E156" s="194" t="s">
        <v>2625</v>
      </c>
      <c r="F156" s="195" t="s">
        <v>2626</v>
      </c>
      <c r="G156" s="196" t="s">
        <v>325</v>
      </c>
      <c r="H156" s="197">
        <v>8</v>
      </c>
      <c r="I156" s="198"/>
      <c r="J156" s="199">
        <f t="shared" si="0"/>
        <v>0</v>
      </c>
      <c r="K156" s="195" t="s">
        <v>1</v>
      </c>
      <c r="L156" s="41"/>
      <c r="M156" s="200" t="s">
        <v>1</v>
      </c>
      <c r="N156" s="201" t="s">
        <v>45</v>
      </c>
      <c r="O156" s="73"/>
      <c r="P156" s="202">
        <f t="shared" si="1"/>
        <v>0</v>
      </c>
      <c r="Q156" s="202">
        <v>0</v>
      </c>
      <c r="R156" s="202">
        <f t="shared" si="2"/>
        <v>0</v>
      </c>
      <c r="S156" s="202">
        <v>0</v>
      </c>
      <c r="T156" s="203">
        <f t="shared" si="3"/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04" t="s">
        <v>270</v>
      </c>
      <c r="AT156" s="204" t="s">
        <v>166</v>
      </c>
      <c r="AU156" s="204" t="s">
        <v>90</v>
      </c>
      <c r="AY156" s="19" t="s">
        <v>164</v>
      </c>
      <c r="BE156" s="205">
        <f t="shared" si="4"/>
        <v>0</v>
      </c>
      <c r="BF156" s="205">
        <f t="shared" si="5"/>
        <v>0</v>
      </c>
      <c r="BG156" s="205">
        <f t="shared" si="6"/>
        <v>0</v>
      </c>
      <c r="BH156" s="205">
        <f t="shared" si="7"/>
        <v>0</v>
      </c>
      <c r="BI156" s="205">
        <f t="shared" si="8"/>
        <v>0</v>
      </c>
      <c r="BJ156" s="19" t="s">
        <v>88</v>
      </c>
      <c r="BK156" s="205">
        <f t="shared" si="9"/>
        <v>0</v>
      </c>
      <c r="BL156" s="19" t="s">
        <v>270</v>
      </c>
      <c r="BM156" s="204" t="s">
        <v>2627</v>
      </c>
    </row>
    <row r="157" spans="1:65" s="2" customFormat="1" ht="14.4" customHeight="1">
      <c r="A157" s="36"/>
      <c r="B157" s="37"/>
      <c r="C157" s="193" t="s">
        <v>372</v>
      </c>
      <c r="D157" s="193" t="s">
        <v>166</v>
      </c>
      <c r="E157" s="194" t="s">
        <v>2628</v>
      </c>
      <c r="F157" s="195" t="s">
        <v>2629</v>
      </c>
      <c r="G157" s="196" t="s">
        <v>325</v>
      </c>
      <c r="H157" s="197">
        <v>8</v>
      </c>
      <c r="I157" s="198"/>
      <c r="J157" s="199">
        <f t="shared" ref="J157:J188" si="10">ROUND(I157*H157,2)</f>
        <v>0</v>
      </c>
      <c r="K157" s="195" t="s">
        <v>1</v>
      </c>
      <c r="L157" s="41"/>
      <c r="M157" s="200" t="s">
        <v>1</v>
      </c>
      <c r="N157" s="201" t="s">
        <v>45</v>
      </c>
      <c r="O157" s="73"/>
      <c r="P157" s="202">
        <f t="shared" ref="P157:P188" si="11">O157*H157</f>
        <v>0</v>
      </c>
      <c r="Q157" s="202">
        <v>0</v>
      </c>
      <c r="R157" s="202">
        <f t="shared" ref="R157:R188" si="12">Q157*H157</f>
        <v>0</v>
      </c>
      <c r="S157" s="202">
        <v>0</v>
      </c>
      <c r="T157" s="203">
        <f t="shared" ref="T157:T188" si="13"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4" t="s">
        <v>270</v>
      </c>
      <c r="AT157" s="204" t="s">
        <v>166</v>
      </c>
      <c r="AU157" s="204" t="s">
        <v>90</v>
      </c>
      <c r="AY157" s="19" t="s">
        <v>164</v>
      </c>
      <c r="BE157" s="205">
        <f t="shared" ref="BE157:BE188" si="14">IF(N157="základní",J157,0)</f>
        <v>0</v>
      </c>
      <c r="BF157" s="205">
        <f t="shared" ref="BF157:BF188" si="15">IF(N157="snížená",J157,0)</f>
        <v>0</v>
      </c>
      <c r="BG157" s="205">
        <f t="shared" ref="BG157:BG188" si="16">IF(N157="zákl. přenesená",J157,0)</f>
        <v>0</v>
      </c>
      <c r="BH157" s="205">
        <f t="shared" ref="BH157:BH188" si="17">IF(N157="sníž. přenesená",J157,0)</f>
        <v>0</v>
      </c>
      <c r="BI157" s="205">
        <f t="shared" ref="BI157:BI188" si="18">IF(N157="nulová",J157,0)</f>
        <v>0</v>
      </c>
      <c r="BJ157" s="19" t="s">
        <v>88</v>
      </c>
      <c r="BK157" s="205">
        <f t="shared" ref="BK157:BK188" si="19">ROUND(I157*H157,2)</f>
        <v>0</v>
      </c>
      <c r="BL157" s="19" t="s">
        <v>270</v>
      </c>
      <c r="BM157" s="204" t="s">
        <v>2630</v>
      </c>
    </row>
    <row r="158" spans="1:65" s="2" customFormat="1" ht="22.2" customHeight="1">
      <c r="A158" s="36"/>
      <c r="B158" s="37"/>
      <c r="C158" s="193" t="s">
        <v>379</v>
      </c>
      <c r="D158" s="193" t="s">
        <v>166</v>
      </c>
      <c r="E158" s="194" t="s">
        <v>2631</v>
      </c>
      <c r="F158" s="195" t="s">
        <v>2632</v>
      </c>
      <c r="G158" s="196" t="s">
        <v>325</v>
      </c>
      <c r="H158" s="197">
        <v>5</v>
      </c>
      <c r="I158" s="198"/>
      <c r="J158" s="199">
        <f t="shared" si="10"/>
        <v>0</v>
      </c>
      <c r="K158" s="195" t="s">
        <v>1</v>
      </c>
      <c r="L158" s="41"/>
      <c r="M158" s="200" t="s">
        <v>1</v>
      </c>
      <c r="N158" s="201" t="s">
        <v>45</v>
      </c>
      <c r="O158" s="73"/>
      <c r="P158" s="202">
        <f t="shared" si="11"/>
        <v>0</v>
      </c>
      <c r="Q158" s="202">
        <v>0</v>
      </c>
      <c r="R158" s="202">
        <f t="shared" si="12"/>
        <v>0</v>
      </c>
      <c r="S158" s="202">
        <v>0</v>
      </c>
      <c r="T158" s="203">
        <f t="shared" si="13"/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4" t="s">
        <v>270</v>
      </c>
      <c r="AT158" s="204" t="s">
        <v>166</v>
      </c>
      <c r="AU158" s="204" t="s">
        <v>90</v>
      </c>
      <c r="AY158" s="19" t="s">
        <v>164</v>
      </c>
      <c r="BE158" s="205">
        <f t="shared" si="14"/>
        <v>0</v>
      </c>
      <c r="BF158" s="205">
        <f t="shared" si="15"/>
        <v>0</v>
      </c>
      <c r="BG158" s="205">
        <f t="shared" si="16"/>
        <v>0</v>
      </c>
      <c r="BH158" s="205">
        <f t="shared" si="17"/>
        <v>0</v>
      </c>
      <c r="BI158" s="205">
        <f t="shared" si="18"/>
        <v>0</v>
      </c>
      <c r="BJ158" s="19" t="s">
        <v>88</v>
      </c>
      <c r="BK158" s="205">
        <f t="shared" si="19"/>
        <v>0</v>
      </c>
      <c r="BL158" s="19" t="s">
        <v>270</v>
      </c>
      <c r="BM158" s="204" t="s">
        <v>2633</v>
      </c>
    </row>
    <row r="159" spans="1:65" s="2" customFormat="1" ht="22.2" customHeight="1">
      <c r="A159" s="36"/>
      <c r="B159" s="37"/>
      <c r="C159" s="193" t="s">
        <v>386</v>
      </c>
      <c r="D159" s="193" t="s">
        <v>166</v>
      </c>
      <c r="E159" s="194" t="s">
        <v>2634</v>
      </c>
      <c r="F159" s="195" t="s">
        <v>2635</v>
      </c>
      <c r="G159" s="196" t="s">
        <v>325</v>
      </c>
      <c r="H159" s="197">
        <v>2</v>
      </c>
      <c r="I159" s="198"/>
      <c r="J159" s="199">
        <f t="shared" si="10"/>
        <v>0</v>
      </c>
      <c r="K159" s="195" t="s">
        <v>1</v>
      </c>
      <c r="L159" s="41"/>
      <c r="M159" s="200" t="s">
        <v>1</v>
      </c>
      <c r="N159" s="201" t="s">
        <v>45</v>
      </c>
      <c r="O159" s="73"/>
      <c r="P159" s="202">
        <f t="shared" si="11"/>
        <v>0</v>
      </c>
      <c r="Q159" s="202">
        <v>0</v>
      </c>
      <c r="R159" s="202">
        <f t="shared" si="12"/>
        <v>0</v>
      </c>
      <c r="S159" s="202">
        <v>0</v>
      </c>
      <c r="T159" s="203">
        <f t="shared" si="13"/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04" t="s">
        <v>270</v>
      </c>
      <c r="AT159" s="204" t="s">
        <v>166</v>
      </c>
      <c r="AU159" s="204" t="s">
        <v>90</v>
      </c>
      <c r="AY159" s="19" t="s">
        <v>164</v>
      </c>
      <c r="BE159" s="205">
        <f t="shared" si="14"/>
        <v>0</v>
      </c>
      <c r="BF159" s="205">
        <f t="shared" si="15"/>
        <v>0</v>
      </c>
      <c r="BG159" s="205">
        <f t="shared" si="16"/>
        <v>0</v>
      </c>
      <c r="BH159" s="205">
        <f t="shared" si="17"/>
        <v>0</v>
      </c>
      <c r="BI159" s="205">
        <f t="shared" si="18"/>
        <v>0</v>
      </c>
      <c r="BJ159" s="19" t="s">
        <v>88</v>
      </c>
      <c r="BK159" s="205">
        <f t="shared" si="19"/>
        <v>0</v>
      </c>
      <c r="BL159" s="19" t="s">
        <v>270</v>
      </c>
      <c r="BM159" s="204" t="s">
        <v>2636</v>
      </c>
    </row>
    <row r="160" spans="1:65" s="2" customFormat="1" ht="22.2" customHeight="1">
      <c r="A160" s="36"/>
      <c r="B160" s="37"/>
      <c r="C160" s="193" t="s">
        <v>392</v>
      </c>
      <c r="D160" s="193" t="s">
        <v>166</v>
      </c>
      <c r="E160" s="194" t="s">
        <v>2637</v>
      </c>
      <c r="F160" s="195" t="s">
        <v>2638</v>
      </c>
      <c r="G160" s="196" t="s">
        <v>325</v>
      </c>
      <c r="H160" s="197">
        <v>13</v>
      </c>
      <c r="I160" s="198"/>
      <c r="J160" s="199">
        <f t="shared" si="10"/>
        <v>0</v>
      </c>
      <c r="K160" s="195" t="s">
        <v>1</v>
      </c>
      <c r="L160" s="41"/>
      <c r="M160" s="200" t="s">
        <v>1</v>
      </c>
      <c r="N160" s="201" t="s">
        <v>45</v>
      </c>
      <c r="O160" s="73"/>
      <c r="P160" s="202">
        <f t="shared" si="11"/>
        <v>0</v>
      </c>
      <c r="Q160" s="202">
        <v>0</v>
      </c>
      <c r="R160" s="202">
        <f t="shared" si="12"/>
        <v>0</v>
      </c>
      <c r="S160" s="202">
        <v>0</v>
      </c>
      <c r="T160" s="203">
        <f t="shared" si="13"/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4" t="s">
        <v>270</v>
      </c>
      <c r="AT160" s="204" t="s">
        <v>166</v>
      </c>
      <c r="AU160" s="204" t="s">
        <v>90</v>
      </c>
      <c r="AY160" s="19" t="s">
        <v>164</v>
      </c>
      <c r="BE160" s="205">
        <f t="shared" si="14"/>
        <v>0</v>
      </c>
      <c r="BF160" s="205">
        <f t="shared" si="15"/>
        <v>0</v>
      </c>
      <c r="BG160" s="205">
        <f t="shared" si="16"/>
        <v>0</v>
      </c>
      <c r="BH160" s="205">
        <f t="shared" si="17"/>
        <v>0</v>
      </c>
      <c r="BI160" s="205">
        <f t="shared" si="18"/>
        <v>0</v>
      </c>
      <c r="BJ160" s="19" t="s">
        <v>88</v>
      </c>
      <c r="BK160" s="205">
        <f t="shared" si="19"/>
        <v>0</v>
      </c>
      <c r="BL160" s="19" t="s">
        <v>270</v>
      </c>
      <c r="BM160" s="204" t="s">
        <v>2639</v>
      </c>
    </row>
    <row r="161" spans="1:65" s="2" customFormat="1" ht="14.4" customHeight="1">
      <c r="A161" s="36"/>
      <c r="B161" s="37"/>
      <c r="C161" s="193" t="s">
        <v>398</v>
      </c>
      <c r="D161" s="193" t="s">
        <v>166</v>
      </c>
      <c r="E161" s="194" t="s">
        <v>2640</v>
      </c>
      <c r="F161" s="195" t="s">
        <v>2641</v>
      </c>
      <c r="G161" s="196" t="s">
        <v>335</v>
      </c>
      <c r="H161" s="197">
        <v>30</v>
      </c>
      <c r="I161" s="198"/>
      <c r="J161" s="199">
        <f t="shared" si="10"/>
        <v>0</v>
      </c>
      <c r="K161" s="195" t="s">
        <v>1</v>
      </c>
      <c r="L161" s="41"/>
      <c r="M161" s="200" t="s">
        <v>1</v>
      </c>
      <c r="N161" s="201" t="s">
        <v>45</v>
      </c>
      <c r="O161" s="73"/>
      <c r="P161" s="202">
        <f t="shared" si="11"/>
        <v>0</v>
      </c>
      <c r="Q161" s="202">
        <v>0</v>
      </c>
      <c r="R161" s="202">
        <f t="shared" si="12"/>
        <v>0</v>
      </c>
      <c r="S161" s="202">
        <v>0</v>
      </c>
      <c r="T161" s="203">
        <f t="shared" si="13"/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4" t="s">
        <v>270</v>
      </c>
      <c r="AT161" s="204" t="s">
        <v>166</v>
      </c>
      <c r="AU161" s="204" t="s">
        <v>90</v>
      </c>
      <c r="AY161" s="19" t="s">
        <v>164</v>
      </c>
      <c r="BE161" s="205">
        <f t="shared" si="14"/>
        <v>0</v>
      </c>
      <c r="BF161" s="205">
        <f t="shared" si="15"/>
        <v>0</v>
      </c>
      <c r="BG161" s="205">
        <f t="shared" si="16"/>
        <v>0</v>
      </c>
      <c r="BH161" s="205">
        <f t="shared" si="17"/>
        <v>0</v>
      </c>
      <c r="BI161" s="205">
        <f t="shared" si="18"/>
        <v>0</v>
      </c>
      <c r="BJ161" s="19" t="s">
        <v>88</v>
      </c>
      <c r="BK161" s="205">
        <f t="shared" si="19"/>
        <v>0</v>
      </c>
      <c r="BL161" s="19" t="s">
        <v>270</v>
      </c>
      <c r="BM161" s="204" t="s">
        <v>2642</v>
      </c>
    </row>
    <row r="162" spans="1:65" s="2" customFormat="1" ht="22.2" customHeight="1">
      <c r="A162" s="36"/>
      <c r="B162" s="37"/>
      <c r="C162" s="193" t="s">
        <v>407</v>
      </c>
      <c r="D162" s="193" t="s">
        <v>166</v>
      </c>
      <c r="E162" s="194" t="s">
        <v>2643</v>
      </c>
      <c r="F162" s="195" t="s">
        <v>2644</v>
      </c>
      <c r="G162" s="196" t="s">
        <v>335</v>
      </c>
      <c r="H162" s="197">
        <v>400</v>
      </c>
      <c r="I162" s="198"/>
      <c r="J162" s="199">
        <f t="shared" si="10"/>
        <v>0</v>
      </c>
      <c r="K162" s="195" t="s">
        <v>1</v>
      </c>
      <c r="L162" s="41"/>
      <c r="M162" s="200" t="s">
        <v>1</v>
      </c>
      <c r="N162" s="201" t="s">
        <v>45</v>
      </c>
      <c r="O162" s="73"/>
      <c r="P162" s="202">
        <f t="shared" si="11"/>
        <v>0</v>
      </c>
      <c r="Q162" s="202">
        <v>0</v>
      </c>
      <c r="R162" s="202">
        <f t="shared" si="12"/>
        <v>0</v>
      </c>
      <c r="S162" s="202">
        <v>0</v>
      </c>
      <c r="T162" s="203">
        <f t="shared" si="13"/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4" t="s">
        <v>270</v>
      </c>
      <c r="AT162" s="204" t="s">
        <v>166</v>
      </c>
      <c r="AU162" s="204" t="s">
        <v>90</v>
      </c>
      <c r="AY162" s="19" t="s">
        <v>164</v>
      </c>
      <c r="BE162" s="205">
        <f t="shared" si="14"/>
        <v>0</v>
      </c>
      <c r="BF162" s="205">
        <f t="shared" si="15"/>
        <v>0</v>
      </c>
      <c r="BG162" s="205">
        <f t="shared" si="16"/>
        <v>0</v>
      </c>
      <c r="BH162" s="205">
        <f t="shared" si="17"/>
        <v>0</v>
      </c>
      <c r="BI162" s="205">
        <f t="shared" si="18"/>
        <v>0</v>
      </c>
      <c r="BJ162" s="19" t="s">
        <v>88</v>
      </c>
      <c r="BK162" s="205">
        <f t="shared" si="19"/>
        <v>0</v>
      </c>
      <c r="BL162" s="19" t="s">
        <v>270</v>
      </c>
      <c r="BM162" s="204" t="s">
        <v>2645</v>
      </c>
    </row>
    <row r="163" spans="1:65" s="2" customFormat="1" ht="14.4" customHeight="1">
      <c r="A163" s="36"/>
      <c r="B163" s="37"/>
      <c r="C163" s="193" t="s">
        <v>417</v>
      </c>
      <c r="D163" s="193" t="s">
        <v>166</v>
      </c>
      <c r="E163" s="194" t="s">
        <v>2646</v>
      </c>
      <c r="F163" s="195" t="s">
        <v>2647</v>
      </c>
      <c r="G163" s="196" t="s">
        <v>325</v>
      </c>
      <c r="H163" s="197">
        <v>50</v>
      </c>
      <c r="I163" s="198"/>
      <c r="J163" s="199">
        <f t="shared" si="10"/>
        <v>0</v>
      </c>
      <c r="K163" s="195" t="s">
        <v>1</v>
      </c>
      <c r="L163" s="41"/>
      <c r="M163" s="200" t="s">
        <v>1</v>
      </c>
      <c r="N163" s="201" t="s">
        <v>45</v>
      </c>
      <c r="O163" s="73"/>
      <c r="P163" s="202">
        <f t="shared" si="11"/>
        <v>0</v>
      </c>
      <c r="Q163" s="202">
        <v>0</v>
      </c>
      <c r="R163" s="202">
        <f t="shared" si="12"/>
        <v>0</v>
      </c>
      <c r="S163" s="202">
        <v>0</v>
      </c>
      <c r="T163" s="203">
        <f t="shared" si="13"/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04" t="s">
        <v>270</v>
      </c>
      <c r="AT163" s="204" t="s">
        <v>166</v>
      </c>
      <c r="AU163" s="204" t="s">
        <v>90</v>
      </c>
      <c r="AY163" s="19" t="s">
        <v>164</v>
      </c>
      <c r="BE163" s="205">
        <f t="shared" si="14"/>
        <v>0</v>
      </c>
      <c r="BF163" s="205">
        <f t="shared" si="15"/>
        <v>0</v>
      </c>
      <c r="BG163" s="205">
        <f t="shared" si="16"/>
        <v>0</v>
      </c>
      <c r="BH163" s="205">
        <f t="shared" si="17"/>
        <v>0</v>
      </c>
      <c r="BI163" s="205">
        <f t="shared" si="18"/>
        <v>0</v>
      </c>
      <c r="BJ163" s="19" t="s">
        <v>88</v>
      </c>
      <c r="BK163" s="205">
        <f t="shared" si="19"/>
        <v>0</v>
      </c>
      <c r="BL163" s="19" t="s">
        <v>270</v>
      </c>
      <c r="BM163" s="204" t="s">
        <v>2648</v>
      </c>
    </row>
    <row r="164" spans="1:65" s="2" customFormat="1" ht="19.8" customHeight="1">
      <c r="A164" s="36"/>
      <c r="B164" s="37"/>
      <c r="C164" s="193" t="s">
        <v>432</v>
      </c>
      <c r="D164" s="193" t="s">
        <v>166</v>
      </c>
      <c r="E164" s="194" t="s">
        <v>2649</v>
      </c>
      <c r="F164" s="195" t="s">
        <v>2650</v>
      </c>
      <c r="G164" s="196" t="s">
        <v>325</v>
      </c>
      <c r="H164" s="197">
        <v>40</v>
      </c>
      <c r="I164" s="198"/>
      <c r="J164" s="199">
        <f t="shared" si="10"/>
        <v>0</v>
      </c>
      <c r="K164" s="195" t="s">
        <v>1</v>
      </c>
      <c r="L164" s="41"/>
      <c r="M164" s="200" t="s">
        <v>1</v>
      </c>
      <c r="N164" s="201" t="s">
        <v>45</v>
      </c>
      <c r="O164" s="73"/>
      <c r="P164" s="202">
        <f t="shared" si="11"/>
        <v>0</v>
      </c>
      <c r="Q164" s="202">
        <v>0</v>
      </c>
      <c r="R164" s="202">
        <f t="shared" si="12"/>
        <v>0</v>
      </c>
      <c r="S164" s="202">
        <v>0</v>
      </c>
      <c r="T164" s="203">
        <f t="shared" si="13"/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04" t="s">
        <v>270</v>
      </c>
      <c r="AT164" s="204" t="s">
        <v>166</v>
      </c>
      <c r="AU164" s="204" t="s">
        <v>90</v>
      </c>
      <c r="AY164" s="19" t="s">
        <v>164</v>
      </c>
      <c r="BE164" s="205">
        <f t="shared" si="14"/>
        <v>0</v>
      </c>
      <c r="BF164" s="205">
        <f t="shared" si="15"/>
        <v>0</v>
      </c>
      <c r="BG164" s="205">
        <f t="shared" si="16"/>
        <v>0</v>
      </c>
      <c r="BH164" s="205">
        <f t="shared" si="17"/>
        <v>0</v>
      </c>
      <c r="BI164" s="205">
        <f t="shared" si="18"/>
        <v>0</v>
      </c>
      <c r="BJ164" s="19" t="s">
        <v>88</v>
      </c>
      <c r="BK164" s="205">
        <f t="shared" si="19"/>
        <v>0</v>
      </c>
      <c r="BL164" s="19" t="s">
        <v>270</v>
      </c>
      <c r="BM164" s="204" t="s">
        <v>2651</v>
      </c>
    </row>
    <row r="165" spans="1:65" s="2" customFormat="1" ht="22.2" customHeight="1">
      <c r="A165" s="36"/>
      <c r="B165" s="37"/>
      <c r="C165" s="193" t="s">
        <v>436</v>
      </c>
      <c r="D165" s="193" t="s">
        <v>166</v>
      </c>
      <c r="E165" s="194" t="s">
        <v>2652</v>
      </c>
      <c r="F165" s="195" t="s">
        <v>2653</v>
      </c>
      <c r="G165" s="196" t="s">
        <v>335</v>
      </c>
      <c r="H165" s="197">
        <v>160</v>
      </c>
      <c r="I165" s="198"/>
      <c r="J165" s="199">
        <f t="shared" si="10"/>
        <v>0</v>
      </c>
      <c r="K165" s="195" t="s">
        <v>1</v>
      </c>
      <c r="L165" s="41"/>
      <c r="M165" s="200" t="s">
        <v>1</v>
      </c>
      <c r="N165" s="201" t="s">
        <v>45</v>
      </c>
      <c r="O165" s="73"/>
      <c r="P165" s="202">
        <f t="shared" si="11"/>
        <v>0</v>
      </c>
      <c r="Q165" s="202">
        <v>0</v>
      </c>
      <c r="R165" s="202">
        <f t="shared" si="12"/>
        <v>0</v>
      </c>
      <c r="S165" s="202">
        <v>0</v>
      </c>
      <c r="T165" s="203">
        <f t="shared" si="13"/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04" t="s">
        <v>270</v>
      </c>
      <c r="AT165" s="204" t="s">
        <v>166</v>
      </c>
      <c r="AU165" s="204" t="s">
        <v>90</v>
      </c>
      <c r="AY165" s="19" t="s">
        <v>164</v>
      </c>
      <c r="BE165" s="205">
        <f t="shared" si="14"/>
        <v>0</v>
      </c>
      <c r="BF165" s="205">
        <f t="shared" si="15"/>
        <v>0</v>
      </c>
      <c r="BG165" s="205">
        <f t="shared" si="16"/>
        <v>0</v>
      </c>
      <c r="BH165" s="205">
        <f t="shared" si="17"/>
        <v>0</v>
      </c>
      <c r="BI165" s="205">
        <f t="shared" si="18"/>
        <v>0</v>
      </c>
      <c r="BJ165" s="19" t="s">
        <v>88</v>
      </c>
      <c r="BK165" s="205">
        <f t="shared" si="19"/>
        <v>0</v>
      </c>
      <c r="BL165" s="19" t="s">
        <v>270</v>
      </c>
      <c r="BM165" s="204" t="s">
        <v>2654</v>
      </c>
    </row>
    <row r="166" spans="1:65" s="2" customFormat="1" ht="22.2" customHeight="1">
      <c r="A166" s="36"/>
      <c r="B166" s="37"/>
      <c r="C166" s="193" t="s">
        <v>442</v>
      </c>
      <c r="D166" s="193" t="s">
        <v>166</v>
      </c>
      <c r="E166" s="194" t="s">
        <v>2655</v>
      </c>
      <c r="F166" s="195" t="s">
        <v>2656</v>
      </c>
      <c r="G166" s="196" t="s">
        <v>335</v>
      </c>
      <c r="H166" s="197">
        <v>280</v>
      </c>
      <c r="I166" s="198"/>
      <c r="J166" s="199">
        <f t="shared" si="10"/>
        <v>0</v>
      </c>
      <c r="K166" s="195" t="s">
        <v>1</v>
      </c>
      <c r="L166" s="41"/>
      <c r="M166" s="200" t="s">
        <v>1</v>
      </c>
      <c r="N166" s="201" t="s">
        <v>45</v>
      </c>
      <c r="O166" s="73"/>
      <c r="P166" s="202">
        <f t="shared" si="11"/>
        <v>0</v>
      </c>
      <c r="Q166" s="202">
        <v>0</v>
      </c>
      <c r="R166" s="202">
        <f t="shared" si="12"/>
        <v>0</v>
      </c>
      <c r="S166" s="202">
        <v>0</v>
      </c>
      <c r="T166" s="203">
        <f t="shared" si="13"/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04" t="s">
        <v>270</v>
      </c>
      <c r="AT166" s="204" t="s">
        <v>166</v>
      </c>
      <c r="AU166" s="204" t="s">
        <v>90</v>
      </c>
      <c r="AY166" s="19" t="s">
        <v>164</v>
      </c>
      <c r="BE166" s="205">
        <f t="shared" si="14"/>
        <v>0</v>
      </c>
      <c r="BF166" s="205">
        <f t="shared" si="15"/>
        <v>0</v>
      </c>
      <c r="BG166" s="205">
        <f t="shared" si="16"/>
        <v>0</v>
      </c>
      <c r="BH166" s="205">
        <f t="shared" si="17"/>
        <v>0</v>
      </c>
      <c r="BI166" s="205">
        <f t="shared" si="18"/>
        <v>0</v>
      </c>
      <c r="BJ166" s="19" t="s">
        <v>88</v>
      </c>
      <c r="BK166" s="205">
        <f t="shared" si="19"/>
        <v>0</v>
      </c>
      <c r="BL166" s="19" t="s">
        <v>270</v>
      </c>
      <c r="BM166" s="204" t="s">
        <v>2657</v>
      </c>
    </row>
    <row r="167" spans="1:65" s="2" customFormat="1" ht="19.8" customHeight="1">
      <c r="A167" s="36"/>
      <c r="B167" s="37"/>
      <c r="C167" s="193" t="s">
        <v>447</v>
      </c>
      <c r="D167" s="193" t="s">
        <v>166</v>
      </c>
      <c r="E167" s="194" t="s">
        <v>2658</v>
      </c>
      <c r="F167" s="195" t="s">
        <v>2659</v>
      </c>
      <c r="G167" s="196" t="s">
        <v>325</v>
      </c>
      <c r="H167" s="197">
        <v>450</v>
      </c>
      <c r="I167" s="198"/>
      <c r="J167" s="199">
        <f t="shared" si="10"/>
        <v>0</v>
      </c>
      <c r="K167" s="195" t="s">
        <v>1</v>
      </c>
      <c r="L167" s="41"/>
      <c r="M167" s="200" t="s">
        <v>1</v>
      </c>
      <c r="N167" s="201" t="s">
        <v>45</v>
      </c>
      <c r="O167" s="73"/>
      <c r="P167" s="202">
        <f t="shared" si="11"/>
        <v>0</v>
      </c>
      <c r="Q167" s="202">
        <v>0</v>
      </c>
      <c r="R167" s="202">
        <f t="shared" si="12"/>
        <v>0</v>
      </c>
      <c r="S167" s="202">
        <v>0</v>
      </c>
      <c r="T167" s="203">
        <f t="shared" si="13"/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4" t="s">
        <v>270</v>
      </c>
      <c r="AT167" s="204" t="s">
        <v>166</v>
      </c>
      <c r="AU167" s="204" t="s">
        <v>90</v>
      </c>
      <c r="AY167" s="19" t="s">
        <v>164</v>
      </c>
      <c r="BE167" s="205">
        <f t="shared" si="14"/>
        <v>0</v>
      </c>
      <c r="BF167" s="205">
        <f t="shared" si="15"/>
        <v>0</v>
      </c>
      <c r="BG167" s="205">
        <f t="shared" si="16"/>
        <v>0</v>
      </c>
      <c r="BH167" s="205">
        <f t="shared" si="17"/>
        <v>0</v>
      </c>
      <c r="BI167" s="205">
        <f t="shared" si="18"/>
        <v>0</v>
      </c>
      <c r="BJ167" s="19" t="s">
        <v>88</v>
      </c>
      <c r="BK167" s="205">
        <f t="shared" si="19"/>
        <v>0</v>
      </c>
      <c r="BL167" s="19" t="s">
        <v>270</v>
      </c>
      <c r="BM167" s="204" t="s">
        <v>2660</v>
      </c>
    </row>
    <row r="168" spans="1:65" s="2" customFormat="1" ht="19.8" customHeight="1">
      <c r="A168" s="36"/>
      <c r="B168" s="37"/>
      <c r="C168" s="193" t="s">
        <v>451</v>
      </c>
      <c r="D168" s="193" t="s">
        <v>166</v>
      </c>
      <c r="E168" s="194" t="s">
        <v>2661</v>
      </c>
      <c r="F168" s="195" t="s">
        <v>2662</v>
      </c>
      <c r="G168" s="196" t="s">
        <v>325</v>
      </c>
      <c r="H168" s="197">
        <v>1850</v>
      </c>
      <c r="I168" s="198"/>
      <c r="J168" s="199">
        <f t="shared" si="10"/>
        <v>0</v>
      </c>
      <c r="K168" s="195" t="s">
        <v>1</v>
      </c>
      <c r="L168" s="41"/>
      <c r="M168" s="200" t="s">
        <v>1</v>
      </c>
      <c r="N168" s="201" t="s">
        <v>45</v>
      </c>
      <c r="O168" s="73"/>
      <c r="P168" s="202">
        <f t="shared" si="11"/>
        <v>0</v>
      </c>
      <c r="Q168" s="202">
        <v>0</v>
      </c>
      <c r="R168" s="202">
        <f t="shared" si="12"/>
        <v>0</v>
      </c>
      <c r="S168" s="202">
        <v>0</v>
      </c>
      <c r="T168" s="203">
        <f t="shared" si="13"/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04" t="s">
        <v>270</v>
      </c>
      <c r="AT168" s="204" t="s">
        <v>166</v>
      </c>
      <c r="AU168" s="204" t="s">
        <v>90</v>
      </c>
      <c r="AY168" s="19" t="s">
        <v>164</v>
      </c>
      <c r="BE168" s="205">
        <f t="shared" si="14"/>
        <v>0</v>
      </c>
      <c r="BF168" s="205">
        <f t="shared" si="15"/>
        <v>0</v>
      </c>
      <c r="BG168" s="205">
        <f t="shared" si="16"/>
        <v>0</v>
      </c>
      <c r="BH168" s="205">
        <f t="shared" si="17"/>
        <v>0</v>
      </c>
      <c r="BI168" s="205">
        <f t="shared" si="18"/>
        <v>0</v>
      </c>
      <c r="BJ168" s="19" t="s">
        <v>88</v>
      </c>
      <c r="BK168" s="205">
        <f t="shared" si="19"/>
        <v>0</v>
      </c>
      <c r="BL168" s="19" t="s">
        <v>270</v>
      </c>
      <c r="BM168" s="204" t="s">
        <v>2663</v>
      </c>
    </row>
    <row r="169" spans="1:65" s="2" customFormat="1" ht="14.4" customHeight="1">
      <c r="A169" s="36"/>
      <c r="B169" s="37"/>
      <c r="C169" s="193" t="s">
        <v>476</v>
      </c>
      <c r="D169" s="193" t="s">
        <v>166</v>
      </c>
      <c r="E169" s="194" t="s">
        <v>2664</v>
      </c>
      <c r="F169" s="195" t="s">
        <v>2665</v>
      </c>
      <c r="G169" s="196" t="s">
        <v>325</v>
      </c>
      <c r="H169" s="197">
        <v>1</v>
      </c>
      <c r="I169" s="198"/>
      <c r="J169" s="199">
        <f t="shared" si="10"/>
        <v>0</v>
      </c>
      <c r="K169" s="195" t="s">
        <v>1</v>
      </c>
      <c r="L169" s="41"/>
      <c r="M169" s="200" t="s">
        <v>1</v>
      </c>
      <c r="N169" s="201" t="s">
        <v>45</v>
      </c>
      <c r="O169" s="73"/>
      <c r="P169" s="202">
        <f t="shared" si="11"/>
        <v>0</v>
      </c>
      <c r="Q169" s="202">
        <v>0</v>
      </c>
      <c r="R169" s="202">
        <f t="shared" si="12"/>
        <v>0</v>
      </c>
      <c r="S169" s="202">
        <v>0</v>
      </c>
      <c r="T169" s="203">
        <f t="shared" si="13"/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04" t="s">
        <v>270</v>
      </c>
      <c r="AT169" s="204" t="s">
        <v>166</v>
      </c>
      <c r="AU169" s="204" t="s">
        <v>90</v>
      </c>
      <c r="AY169" s="19" t="s">
        <v>164</v>
      </c>
      <c r="BE169" s="205">
        <f t="shared" si="14"/>
        <v>0</v>
      </c>
      <c r="BF169" s="205">
        <f t="shared" si="15"/>
        <v>0</v>
      </c>
      <c r="BG169" s="205">
        <f t="shared" si="16"/>
        <v>0</v>
      </c>
      <c r="BH169" s="205">
        <f t="shared" si="17"/>
        <v>0</v>
      </c>
      <c r="BI169" s="205">
        <f t="shared" si="18"/>
        <v>0</v>
      </c>
      <c r="BJ169" s="19" t="s">
        <v>88</v>
      </c>
      <c r="BK169" s="205">
        <f t="shared" si="19"/>
        <v>0</v>
      </c>
      <c r="BL169" s="19" t="s">
        <v>270</v>
      </c>
      <c r="BM169" s="204" t="s">
        <v>2666</v>
      </c>
    </row>
    <row r="170" spans="1:65" s="2" customFormat="1" ht="14.4" customHeight="1">
      <c r="A170" s="36"/>
      <c r="B170" s="37"/>
      <c r="C170" s="193" t="s">
        <v>490</v>
      </c>
      <c r="D170" s="193" t="s">
        <v>166</v>
      </c>
      <c r="E170" s="194" t="s">
        <v>2667</v>
      </c>
      <c r="F170" s="195" t="s">
        <v>2668</v>
      </c>
      <c r="G170" s="196" t="s">
        <v>335</v>
      </c>
      <c r="H170" s="197">
        <v>40</v>
      </c>
      <c r="I170" s="198"/>
      <c r="J170" s="199">
        <f t="shared" si="10"/>
        <v>0</v>
      </c>
      <c r="K170" s="195" t="s">
        <v>1</v>
      </c>
      <c r="L170" s="41"/>
      <c r="M170" s="200" t="s">
        <v>1</v>
      </c>
      <c r="N170" s="201" t="s">
        <v>45</v>
      </c>
      <c r="O170" s="73"/>
      <c r="P170" s="202">
        <f t="shared" si="11"/>
        <v>0</v>
      </c>
      <c r="Q170" s="202">
        <v>0</v>
      </c>
      <c r="R170" s="202">
        <f t="shared" si="12"/>
        <v>0</v>
      </c>
      <c r="S170" s="202">
        <v>0</v>
      </c>
      <c r="T170" s="203">
        <f t="shared" si="13"/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04" t="s">
        <v>270</v>
      </c>
      <c r="AT170" s="204" t="s">
        <v>166</v>
      </c>
      <c r="AU170" s="204" t="s">
        <v>90</v>
      </c>
      <c r="AY170" s="19" t="s">
        <v>164</v>
      </c>
      <c r="BE170" s="205">
        <f t="shared" si="14"/>
        <v>0</v>
      </c>
      <c r="BF170" s="205">
        <f t="shared" si="15"/>
        <v>0</v>
      </c>
      <c r="BG170" s="205">
        <f t="shared" si="16"/>
        <v>0</v>
      </c>
      <c r="BH170" s="205">
        <f t="shared" si="17"/>
        <v>0</v>
      </c>
      <c r="BI170" s="205">
        <f t="shared" si="18"/>
        <v>0</v>
      </c>
      <c r="BJ170" s="19" t="s">
        <v>88</v>
      </c>
      <c r="BK170" s="205">
        <f t="shared" si="19"/>
        <v>0</v>
      </c>
      <c r="BL170" s="19" t="s">
        <v>270</v>
      </c>
      <c r="BM170" s="204" t="s">
        <v>2669</v>
      </c>
    </row>
    <row r="171" spans="1:65" s="2" customFormat="1" ht="14.4" customHeight="1">
      <c r="A171" s="36"/>
      <c r="B171" s="37"/>
      <c r="C171" s="193" t="s">
        <v>494</v>
      </c>
      <c r="D171" s="193" t="s">
        <v>166</v>
      </c>
      <c r="E171" s="194" t="s">
        <v>2670</v>
      </c>
      <c r="F171" s="195" t="s">
        <v>2671</v>
      </c>
      <c r="G171" s="196" t="s">
        <v>335</v>
      </c>
      <c r="H171" s="197">
        <v>70</v>
      </c>
      <c r="I171" s="198"/>
      <c r="J171" s="199">
        <f t="shared" si="10"/>
        <v>0</v>
      </c>
      <c r="K171" s="195" t="s">
        <v>1</v>
      </c>
      <c r="L171" s="41"/>
      <c r="M171" s="200" t="s">
        <v>1</v>
      </c>
      <c r="N171" s="201" t="s">
        <v>45</v>
      </c>
      <c r="O171" s="73"/>
      <c r="P171" s="202">
        <f t="shared" si="11"/>
        <v>0</v>
      </c>
      <c r="Q171" s="202">
        <v>0</v>
      </c>
      <c r="R171" s="202">
        <f t="shared" si="12"/>
        <v>0</v>
      </c>
      <c r="S171" s="202">
        <v>0</v>
      </c>
      <c r="T171" s="203">
        <f t="shared" si="13"/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04" t="s">
        <v>270</v>
      </c>
      <c r="AT171" s="204" t="s">
        <v>166</v>
      </c>
      <c r="AU171" s="204" t="s">
        <v>90</v>
      </c>
      <c r="AY171" s="19" t="s">
        <v>164</v>
      </c>
      <c r="BE171" s="205">
        <f t="shared" si="14"/>
        <v>0</v>
      </c>
      <c r="BF171" s="205">
        <f t="shared" si="15"/>
        <v>0</v>
      </c>
      <c r="BG171" s="205">
        <f t="shared" si="16"/>
        <v>0</v>
      </c>
      <c r="BH171" s="205">
        <f t="shared" si="17"/>
        <v>0</v>
      </c>
      <c r="BI171" s="205">
        <f t="shared" si="18"/>
        <v>0</v>
      </c>
      <c r="BJ171" s="19" t="s">
        <v>88</v>
      </c>
      <c r="BK171" s="205">
        <f t="shared" si="19"/>
        <v>0</v>
      </c>
      <c r="BL171" s="19" t="s">
        <v>270</v>
      </c>
      <c r="BM171" s="204" t="s">
        <v>2672</v>
      </c>
    </row>
    <row r="172" spans="1:65" s="2" customFormat="1" ht="14.4" customHeight="1">
      <c r="A172" s="36"/>
      <c r="B172" s="37"/>
      <c r="C172" s="193" t="s">
        <v>500</v>
      </c>
      <c r="D172" s="193" t="s">
        <v>166</v>
      </c>
      <c r="E172" s="194" t="s">
        <v>2673</v>
      </c>
      <c r="F172" s="195" t="s">
        <v>2674</v>
      </c>
      <c r="G172" s="196" t="s">
        <v>335</v>
      </c>
      <c r="H172" s="197">
        <v>30</v>
      </c>
      <c r="I172" s="198"/>
      <c r="J172" s="199">
        <f t="shared" si="10"/>
        <v>0</v>
      </c>
      <c r="K172" s="195" t="s">
        <v>1</v>
      </c>
      <c r="L172" s="41"/>
      <c r="M172" s="200" t="s">
        <v>1</v>
      </c>
      <c r="N172" s="201" t="s">
        <v>45</v>
      </c>
      <c r="O172" s="73"/>
      <c r="P172" s="202">
        <f t="shared" si="11"/>
        <v>0</v>
      </c>
      <c r="Q172" s="202">
        <v>0</v>
      </c>
      <c r="R172" s="202">
        <f t="shared" si="12"/>
        <v>0</v>
      </c>
      <c r="S172" s="202">
        <v>0</v>
      </c>
      <c r="T172" s="203">
        <f t="shared" si="13"/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04" t="s">
        <v>270</v>
      </c>
      <c r="AT172" s="204" t="s">
        <v>166</v>
      </c>
      <c r="AU172" s="204" t="s">
        <v>90</v>
      </c>
      <c r="AY172" s="19" t="s">
        <v>164</v>
      </c>
      <c r="BE172" s="205">
        <f t="shared" si="14"/>
        <v>0</v>
      </c>
      <c r="BF172" s="205">
        <f t="shared" si="15"/>
        <v>0</v>
      </c>
      <c r="BG172" s="205">
        <f t="shared" si="16"/>
        <v>0</v>
      </c>
      <c r="BH172" s="205">
        <f t="shared" si="17"/>
        <v>0</v>
      </c>
      <c r="BI172" s="205">
        <f t="shared" si="18"/>
        <v>0</v>
      </c>
      <c r="BJ172" s="19" t="s">
        <v>88</v>
      </c>
      <c r="BK172" s="205">
        <f t="shared" si="19"/>
        <v>0</v>
      </c>
      <c r="BL172" s="19" t="s">
        <v>270</v>
      </c>
      <c r="BM172" s="204" t="s">
        <v>2675</v>
      </c>
    </row>
    <row r="173" spans="1:65" s="2" customFormat="1" ht="14.4" customHeight="1">
      <c r="A173" s="36"/>
      <c r="B173" s="37"/>
      <c r="C173" s="193" t="s">
        <v>504</v>
      </c>
      <c r="D173" s="193" t="s">
        <v>166</v>
      </c>
      <c r="E173" s="194" t="s">
        <v>2676</v>
      </c>
      <c r="F173" s="195" t="s">
        <v>2677</v>
      </c>
      <c r="G173" s="196" t="s">
        <v>335</v>
      </c>
      <c r="H173" s="197">
        <v>50</v>
      </c>
      <c r="I173" s="198"/>
      <c r="J173" s="199">
        <f t="shared" si="10"/>
        <v>0</v>
      </c>
      <c r="K173" s="195" t="s">
        <v>1</v>
      </c>
      <c r="L173" s="41"/>
      <c r="M173" s="200" t="s">
        <v>1</v>
      </c>
      <c r="N173" s="201" t="s">
        <v>45</v>
      </c>
      <c r="O173" s="73"/>
      <c r="P173" s="202">
        <f t="shared" si="11"/>
        <v>0</v>
      </c>
      <c r="Q173" s="202">
        <v>0</v>
      </c>
      <c r="R173" s="202">
        <f t="shared" si="12"/>
        <v>0</v>
      </c>
      <c r="S173" s="202">
        <v>0</v>
      </c>
      <c r="T173" s="203">
        <f t="shared" si="13"/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04" t="s">
        <v>270</v>
      </c>
      <c r="AT173" s="204" t="s">
        <v>166</v>
      </c>
      <c r="AU173" s="204" t="s">
        <v>90</v>
      </c>
      <c r="AY173" s="19" t="s">
        <v>164</v>
      </c>
      <c r="BE173" s="205">
        <f t="shared" si="14"/>
        <v>0</v>
      </c>
      <c r="BF173" s="205">
        <f t="shared" si="15"/>
        <v>0</v>
      </c>
      <c r="BG173" s="205">
        <f t="shared" si="16"/>
        <v>0</v>
      </c>
      <c r="BH173" s="205">
        <f t="shared" si="17"/>
        <v>0</v>
      </c>
      <c r="BI173" s="205">
        <f t="shared" si="18"/>
        <v>0</v>
      </c>
      <c r="BJ173" s="19" t="s">
        <v>88</v>
      </c>
      <c r="BK173" s="205">
        <f t="shared" si="19"/>
        <v>0</v>
      </c>
      <c r="BL173" s="19" t="s">
        <v>270</v>
      </c>
      <c r="BM173" s="204" t="s">
        <v>2678</v>
      </c>
    </row>
    <row r="174" spans="1:65" s="2" customFormat="1" ht="14.4" customHeight="1">
      <c r="A174" s="36"/>
      <c r="B174" s="37"/>
      <c r="C174" s="193" t="s">
        <v>508</v>
      </c>
      <c r="D174" s="193" t="s">
        <v>166</v>
      </c>
      <c r="E174" s="194" t="s">
        <v>2679</v>
      </c>
      <c r="F174" s="195" t="s">
        <v>2680</v>
      </c>
      <c r="G174" s="196" t="s">
        <v>335</v>
      </c>
      <c r="H174" s="197">
        <v>85</v>
      </c>
      <c r="I174" s="198"/>
      <c r="J174" s="199">
        <f t="shared" si="10"/>
        <v>0</v>
      </c>
      <c r="K174" s="195" t="s">
        <v>1</v>
      </c>
      <c r="L174" s="41"/>
      <c r="M174" s="200" t="s">
        <v>1</v>
      </c>
      <c r="N174" s="201" t="s">
        <v>45</v>
      </c>
      <c r="O174" s="73"/>
      <c r="P174" s="202">
        <f t="shared" si="11"/>
        <v>0</v>
      </c>
      <c r="Q174" s="202">
        <v>0</v>
      </c>
      <c r="R174" s="202">
        <f t="shared" si="12"/>
        <v>0</v>
      </c>
      <c r="S174" s="202">
        <v>0</v>
      </c>
      <c r="T174" s="203">
        <f t="shared" si="13"/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04" t="s">
        <v>270</v>
      </c>
      <c r="AT174" s="204" t="s">
        <v>166</v>
      </c>
      <c r="AU174" s="204" t="s">
        <v>90</v>
      </c>
      <c r="AY174" s="19" t="s">
        <v>164</v>
      </c>
      <c r="BE174" s="205">
        <f t="shared" si="14"/>
        <v>0</v>
      </c>
      <c r="BF174" s="205">
        <f t="shared" si="15"/>
        <v>0</v>
      </c>
      <c r="BG174" s="205">
        <f t="shared" si="16"/>
        <v>0</v>
      </c>
      <c r="BH174" s="205">
        <f t="shared" si="17"/>
        <v>0</v>
      </c>
      <c r="BI174" s="205">
        <f t="shared" si="18"/>
        <v>0</v>
      </c>
      <c r="BJ174" s="19" t="s">
        <v>88</v>
      </c>
      <c r="BK174" s="205">
        <f t="shared" si="19"/>
        <v>0</v>
      </c>
      <c r="BL174" s="19" t="s">
        <v>270</v>
      </c>
      <c r="BM174" s="204" t="s">
        <v>2681</v>
      </c>
    </row>
    <row r="175" spans="1:65" s="2" customFormat="1" ht="14.4" customHeight="1">
      <c r="A175" s="36"/>
      <c r="B175" s="37"/>
      <c r="C175" s="193" t="s">
        <v>513</v>
      </c>
      <c r="D175" s="193" t="s">
        <v>166</v>
      </c>
      <c r="E175" s="194" t="s">
        <v>2682</v>
      </c>
      <c r="F175" s="195" t="s">
        <v>2683</v>
      </c>
      <c r="G175" s="196" t="s">
        <v>335</v>
      </c>
      <c r="H175" s="197">
        <v>100</v>
      </c>
      <c r="I175" s="198"/>
      <c r="J175" s="199">
        <f t="shared" si="10"/>
        <v>0</v>
      </c>
      <c r="K175" s="195" t="s">
        <v>1</v>
      </c>
      <c r="L175" s="41"/>
      <c r="M175" s="200" t="s">
        <v>1</v>
      </c>
      <c r="N175" s="201" t="s">
        <v>45</v>
      </c>
      <c r="O175" s="73"/>
      <c r="P175" s="202">
        <f t="shared" si="11"/>
        <v>0</v>
      </c>
      <c r="Q175" s="202">
        <v>0</v>
      </c>
      <c r="R175" s="202">
        <f t="shared" si="12"/>
        <v>0</v>
      </c>
      <c r="S175" s="202">
        <v>0</v>
      </c>
      <c r="T175" s="203">
        <f t="shared" si="13"/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04" t="s">
        <v>270</v>
      </c>
      <c r="AT175" s="204" t="s">
        <v>166</v>
      </c>
      <c r="AU175" s="204" t="s">
        <v>90</v>
      </c>
      <c r="AY175" s="19" t="s">
        <v>164</v>
      </c>
      <c r="BE175" s="205">
        <f t="shared" si="14"/>
        <v>0</v>
      </c>
      <c r="BF175" s="205">
        <f t="shared" si="15"/>
        <v>0</v>
      </c>
      <c r="BG175" s="205">
        <f t="shared" si="16"/>
        <v>0</v>
      </c>
      <c r="BH175" s="205">
        <f t="shared" si="17"/>
        <v>0</v>
      </c>
      <c r="BI175" s="205">
        <f t="shared" si="18"/>
        <v>0</v>
      </c>
      <c r="BJ175" s="19" t="s">
        <v>88</v>
      </c>
      <c r="BK175" s="205">
        <f t="shared" si="19"/>
        <v>0</v>
      </c>
      <c r="BL175" s="19" t="s">
        <v>270</v>
      </c>
      <c r="BM175" s="204" t="s">
        <v>2684</v>
      </c>
    </row>
    <row r="176" spans="1:65" s="2" customFormat="1" ht="14.4" customHeight="1">
      <c r="A176" s="36"/>
      <c r="B176" s="37"/>
      <c r="C176" s="193" t="s">
        <v>518</v>
      </c>
      <c r="D176" s="193" t="s">
        <v>166</v>
      </c>
      <c r="E176" s="194" t="s">
        <v>2685</v>
      </c>
      <c r="F176" s="195" t="s">
        <v>2686</v>
      </c>
      <c r="G176" s="196" t="s">
        <v>335</v>
      </c>
      <c r="H176" s="197">
        <v>650</v>
      </c>
      <c r="I176" s="198"/>
      <c r="J176" s="199">
        <f t="shared" si="10"/>
        <v>0</v>
      </c>
      <c r="K176" s="195" t="s">
        <v>1</v>
      </c>
      <c r="L176" s="41"/>
      <c r="M176" s="200" t="s">
        <v>1</v>
      </c>
      <c r="N176" s="201" t="s">
        <v>45</v>
      </c>
      <c r="O176" s="73"/>
      <c r="P176" s="202">
        <f t="shared" si="11"/>
        <v>0</v>
      </c>
      <c r="Q176" s="202">
        <v>0</v>
      </c>
      <c r="R176" s="202">
        <f t="shared" si="12"/>
        <v>0</v>
      </c>
      <c r="S176" s="202">
        <v>0</v>
      </c>
      <c r="T176" s="203">
        <f t="shared" si="13"/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04" t="s">
        <v>270</v>
      </c>
      <c r="AT176" s="204" t="s">
        <v>166</v>
      </c>
      <c r="AU176" s="204" t="s">
        <v>90</v>
      </c>
      <c r="AY176" s="19" t="s">
        <v>164</v>
      </c>
      <c r="BE176" s="205">
        <f t="shared" si="14"/>
        <v>0</v>
      </c>
      <c r="BF176" s="205">
        <f t="shared" si="15"/>
        <v>0</v>
      </c>
      <c r="BG176" s="205">
        <f t="shared" si="16"/>
        <v>0</v>
      </c>
      <c r="BH176" s="205">
        <f t="shared" si="17"/>
        <v>0</v>
      </c>
      <c r="BI176" s="205">
        <f t="shared" si="18"/>
        <v>0</v>
      </c>
      <c r="BJ176" s="19" t="s">
        <v>88</v>
      </c>
      <c r="BK176" s="205">
        <f t="shared" si="19"/>
        <v>0</v>
      </c>
      <c r="BL176" s="19" t="s">
        <v>270</v>
      </c>
      <c r="BM176" s="204" t="s">
        <v>2687</v>
      </c>
    </row>
    <row r="177" spans="1:65" s="2" customFormat="1" ht="14.4" customHeight="1">
      <c r="A177" s="36"/>
      <c r="B177" s="37"/>
      <c r="C177" s="193" t="s">
        <v>523</v>
      </c>
      <c r="D177" s="193" t="s">
        <v>166</v>
      </c>
      <c r="E177" s="194" t="s">
        <v>2688</v>
      </c>
      <c r="F177" s="195" t="s">
        <v>2689</v>
      </c>
      <c r="G177" s="196" t="s">
        <v>335</v>
      </c>
      <c r="H177" s="197">
        <v>3200</v>
      </c>
      <c r="I177" s="198"/>
      <c r="J177" s="199">
        <f t="shared" si="10"/>
        <v>0</v>
      </c>
      <c r="K177" s="195" t="s">
        <v>1</v>
      </c>
      <c r="L177" s="41"/>
      <c r="M177" s="200" t="s">
        <v>1</v>
      </c>
      <c r="N177" s="201" t="s">
        <v>45</v>
      </c>
      <c r="O177" s="73"/>
      <c r="P177" s="202">
        <f t="shared" si="11"/>
        <v>0</v>
      </c>
      <c r="Q177" s="202">
        <v>0</v>
      </c>
      <c r="R177" s="202">
        <f t="shared" si="12"/>
        <v>0</v>
      </c>
      <c r="S177" s="202">
        <v>0</v>
      </c>
      <c r="T177" s="203">
        <f t="shared" si="13"/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04" t="s">
        <v>270</v>
      </c>
      <c r="AT177" s="204" t="s">
        <v>166</v>
      </c>
      <c r="AU177" s="204" t="s">
        <v>90</v>
      </c>
      <c r="AY177" s="19" t="s">
        <v>164</v>
      </c>
      <c r="BE177" s="205">
        <f t="shared" si="14"/>
        <v>0</v>
      </c>
      <c r="BF177" s="205">
        <f t="shared" si="15"/>
        <v>0</v>
      </c>
      <c r="BG177" s="205">
        <f t="shared" si="16"/>
        <v>0</v>
      </c>
      <c r="BH177" s="205">
        <f t="shared" si="17"/>
        <v>0</v>
      </c>
      <c r="BI177" s="205">
        <f t="shared" si="18"/>
        <v>0</v>
      </c>
      <c r="BJ177" s="19" t="s">
        <v>88</v>
      </c>
      <c r="BK177" s="205">
        <f t="shared" si="19"/>
        <v>0</v>
      </c>
      <c r="BL177" s="19" t="s">
        <v>270</v>
      </c>
      <c r="BM177" s="204" t="s">
        <v>2690</v>
      </c>
    </row>
    <row r="178" spans="1:65" s="2" customFormat="1" ht="14.4" customHeight="1">
      <c r="A178" s="36"/>
      <c r="B178" s="37"/>
      <c r="C178" s="193" t="s">
        <v>529</v>
      </c>
      <c r="D178" s="193" t="s">
        <v>166</v>
      </c>
      <c r="E178" s="194" t="s">
        <v>2691</v>
      </c>
      <c r="F178" s="195" t="s">
        <v>2692</v>
      </c>
      <c r="G178" s="196" t="s">
        <v>335</v>
      </c>
      <c r="H178" s="197">
        <v>2130</v>
      </c>
      <c r="I178" s="198"/>
      <c r="J178" s="199">
        <f t="shared" si="10"/>
        <v>0</v>
      </c>
      <c r="K178" s="195" t="s">
        <v>1</v>
      </c>
      <c r="L178" s="41"/>
      <c r="M178" s="200" t="s">
        <v>1</v>
      </c>
      <c r="N178" s="201" t="s">
        <v>45</v>
      </c>
      <c r="O178" s="73"/>
      <c r="P178" s="202">
        <f t="shared" si="11"/>
        <v>0</v>
      </c>
      <c r="Q178" s="202">
        <v>0</v>
      </c>
      <c r="R178" s="202">
        <f t="shared" si="12"/>
        <v>0</v>
      </c>
      <c r="S178" s="202">
        <v>0</v>
      </c>
      <c r="T178" s="203">
        <f t="shared" si="13"/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04" t="s">
        <v>270</v>
      </c>
      <c r="AT178" s="204" t="s">
        <v>166</v>
      </c>
      <c r="AU178" s="204" t="s">
        <v>90</v>
      </c>
      <c r="AY178" s="19" t="s">
        <v>164</v>
      </c>
      <c r="BE178" s="205">
        <f t="shared" si="14"/>
        <v>0</v>
      </c>
      <c r="BF178" s="205">
        <f t="shared" si="15"/>
        <v>0</v>
      </c>
      <c r="BG178" s="205">
        <f t="shared" si="16"/>
        <v>0</v>
      </c>
      <c r="BH178" s="205">
        <f t="shared" si="17"/>
        <v>0</v>
      </c>
      <c r="BI178" s="205">
        <f t="shared" si="18"/>
        <v>0</v>
      </c>
      <c r="BJ178" s="19" t="s">
        <v>88</v>
      </c>
      <c r="BK178" s="205">
        <f t="shared" si="19"/>
        <v>0</v>
      </c>
      <c r="BL178" s="19" t="s">
        <v>270</v>
      </c>
      <c r="BM178" s="204" t="s">
        <v>2693</v>
      </c>
    </row>
    <row r="179" spans="1:65" s="2" customFormat="1" ht="14.4" customHeight="1">
      <c r="A179" s="36"/>
      <c r="B179" s="37"/>
      <c r="C179" s="193" t="s">
        <v>537</v>
      </c>
      <c r="D179" s="193" t="s">
        <v>166</v>
      </c>
      <c r="E179" s="194" t="s">
        <v>2694</v>
      </c>
      <c r="F179" s="195" t="s">
        <v>2695</v>
      </c>
      <c r="G179" s="196" t="s">
        <v>335</v>
      </c>
      <c r="H179" s="197">
        <v>40</v>
      </c>
      <c r="I179" s="198"/>
      <c r="J179" s="199">
        <f t="shared" si="10"/>
        <v>0</v>
      </c>
      <c r="K179" s="195" t="s">
        <v>1</v>
      </c>
      <c r="L179" s="41"/>
      <c r="M179" s="200" t="s">
        <v>1</v>
      </c>
      <c r="N179" s="201" t="s">
        <v>45</v>
      </c>
      <c r="O179" s="73"/>
      <c r="P179" s="202">
        <f t="shared" si="11"/>
        <v>0</v>
      </c>
      <c r="Q179" s="202">
        <v>0</v>
      </c>
      <c r="R179" s="202">
        <f t="shared" si="12"/>
        <v>0</v>
      </c>
      <c r="S179" s="202">
        <v>0</v>
      </c>
      <c r="T179" s="203">
        <f t="shared" si="13"/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04" t="s">
        <v>270</v>
      </c>
      <c r="AT179" s="204" t="s">
        <v>166</v>
      </c>
      <c r="AU179" s="204" t="s">
        <v>90</v>
      </c>
      <c r="AY179" s="19" t="s">
        <v>164</v>
      </c>
      <c r="BE179" s="205">
        <f t="shared" si="14"/>
        <v>0</v>
      </c>
      <c r="BF179" s="205">
        <f t="shared" si="15"/>
        <v>0</v>
      </c>
      <c r="BG179" s="205">
        <f t="shared" si="16"/>
        <v>0</v>
      </c>
      <c r="BH179" s="205">
        <f t="shared" si="17"/>
        <v>0</v>
      </c>
      <c r="BI179" s="205">
        <f t="shared" si="18"/>
        <v>0</v>
      </c>
      <c r="BJ179" s="19" t="s">
        <v>88</v>
      </c>
      <c r="BK179" s="205">
        <f t="shared" si="19"/>
        <v>0</v>
      </c>
      <c r="BL179" s="19" t="s">
        <v>270</v>
      </c>
      <c r="BM179" s="204" t="s">
        <v>2696</v>
      </c>
    </row>
    <row r="180" spans="1:65" s="2" customFormat="1" ht="14.4" customHeight="1">
      <c r="A180" s="36"/>
      <c r="B180" s="37"/>
      <c r="C180" s="193" t="s">
        <v>542</v>
      </c>
      <c r="D180" s="193" t="s">
        <v>166</v>
      </c>
      <c r="E180" s="194" t="s">
        <v>2697</v>
      </c>
      <c r="F180" s="195" t="s">
        <v>2698</v>
      </c>
      <c r="G180" s="196" t="s">
        <v>335</v>
      </c>
      <c r="H180" s="197">
        <v>50</v>
      </c>
      <c r="I180" s="198"/>
      <c r="J180" s="199">
        <f t="shared" si="10"/>
        <v>0</v>
      </c>
      <c r="K180" s="195" t="s">
        <v>1</v>
      </c>
      <c r="L180" s="41"/>
      <c r="M180" s="200" t="s">
        <v>1</v>
      </c>
      <c r="N180" s="201" t="s">
        <v>45</v>
      </c>
      <c r="O180" s="73"/>
      <c r="P180" s="202">
        <f t="shared" si="11"/>
        <v>0</v>
      </c>
      <c r="Q180" s="202">
        <v>0</v>
      </c>
      <c r="R180" s="202">
        <f t="shared" si="12"/>
        <v>0</v>
      </c>
      <c r="S180" s="202">
        <v>0</v>
      </c>
      <c r="T180" s="203">
        <f t="shared" si="13"/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04" t="s">
        <v>270</v>
      </c>
      <c r="AT180" s="204" t="s">
        <v>166</v>
      </c>
      <c r="AU180" s="204" t="s">
        <v>90</v>
      </c>
      <c r="AY180" s="19" t="s">
        <v>164</v>
      </c>
      <c r="BE180" s="205">
        <f t="shared" si="14"/>
        <v>0</v>
      </c>
      <c r="BF180" s="205">
        <f t="shared" si="15"/>
        <v>0</v>
      </c>
      <c r="BG180" s="205">
        <f t="shared" si="16"/>
        <v>0</v>
      </c>
      <c r="BH180" s="205">
        <f t="shared" si="17"/>
        <v>0</v>
      </c>
      <c r="BI180" s="205">
        <f t="shared" si="18"/>
        <v>0</v>
      </c>
      <c r="BJ180" s="19" t="s">
        <v>88</v>
      </c>
      <c r="BK180" s="205">
        <f t="shared" si="19"/>
        <v>0</v>
      </c>
      <c r="BL180" s="19" t="s">
        <v>270</v>
      </c>
      <c r="BM180" s="204" t="s">
        <v>2699</v>
      </c>
    </row>
    <row r="181" spans="1:65" s="2" customFormat="1" ht="14.4" customHeight="1">
      <c r="A181" s="36"/>
      <c r="B181" s="37"/>
      <c r="C181" s="193" t="s">
        <v>548</v>
      </c>
      <c r="D181" s="193" t="s">
        <v>166</v>
      </c>
      <c r="E181" s="194" t="s">
        <v>2700</v>
      </c>
      <c r="F181" s="195" t="s">
        <v>2701</v>
      </c>
      <c r="G181" s="196" t="s">
        <v>335</v>
      </c>
      <c r="H181" s="197">
        <v>840</v>
      </c>
      <c r="I181" s="198"/>
      <c r="J181" s="199">
        <f t="shared" si="10"/>
        <v>0</v>
      </c>
      <c r="K181" s="195" t="s">
        <v>1</v>
      </c>
      <c r="L181" s="41"/>
      <c r="M181" s="200" t="s">
        <v>1</v>
      </c>
      <c r="N181" s="201" t="s">
        <v>45</v>
      </c>
      <c r="O181" s="73"/>
      <c r="P181" s="202">
        <f t="shared" si="11"/>
        <v>0</v>
      </c>
      <c r="Q181" s="202">
        <v>0</v>
      </c>
      <c r="R181" s="202">
        <f t="shared" si="12"/>
        <v>0</v>
      </c>
      <c r="S181" s="202">
        <v>0</v>
      </c>
      <c r="T181" s="203">
        <f t="shared" si="13"/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04" t="s">
        <v>270</v>
      </c>
      <c r="AT181" s="204" t="s">
        <v>166</v>
      </c>
      <c r="AU181" s="204" t="s">
        <v>90</v>
      </c>
      <c r="AY181" s="19" t="s">
        <v>164</v>
      </c>
      <c r="BE181" s="205">
        <f t="shared" si="14"/>
        <v>0</v>
      </c>
      <c r="BF181" s="205">
        <f t="shared" si="15"/>
        <v>0</v>
      </c>
      <c r="BG181" s="205">
        <f t="shared" si="16"/>
        <v>0</v>
      </c>
      <c r="BH181" s="205">
        <f t="shared" si="17"/>
        <v>0</v>
      </c>
      <c r="BI181" s="205">
        <f t="shared" si="18"/>
        <v>0</v>
      </c>
      <c r="BJ181" s="19" t="s">
        <v>88</v>
      </c>
      <c r="BK181" s="205">
        <f t="shared" si="19"/>
        <v>0</v>
      </c>
      <c r="BL181" s="19" t="s">
        <v>270</v>
      </c>
      <c r="BM181" s="204" t="s">
        <v>2702</v>
      </c>
    </row>
    <row r="182" spans="1:65" s="2" customFormat="1" ht="14.4" customHeight="1">
      <c r="A182" s="36"/>
      <c r="B182" s="37"/>
      <c r="C182" s="193" t="s">
        <v>552</v>
      </c>
      <c r="D182" s="193" t="s">
        <v>166</v>
      </c>
      <c r="E182" s="194" t="s">
        <v>2703</v>
      </c>
      <c r="F182" s="195" t="s">
        <v>2704</v>
      </c>
      <c r="G182" s="196" t="s">
        <v>335</v>
      </c>
      <c r="H182" s="197">
        <v>840</v>
      </c>
      <c r="I182" s="198"/>
      <c r="J182" s="199">
        <f t="shared" si="10"/>
        <v>0</v>
      </c>
      <c r="K182" s="195" t="s">
        <v>1</v>
      </c>
      <c r="L182" s="41"/>
      <c r="M182" s="200" t="s">
        <v>1</v>
      </c>
      <c r="N182" s="201" t="s">
        <v>45</v>
      </c>
      <c r="O182" s="73"/>
      <c r="P182" s="202">
        <f t="shared" si="11"/>
        <v>0</v>
      </c>
      <c r="Q182" s="202">
        <v>0</v>
      </c>
      <c r="R182" s="202">
        <f t="shared" si="12"/>
        <v>0</v>
      </c>
      <c r="S182" s="202">
        <v>0</v>
      </c>
      <c r="T182" s="203">
        <f t="shared" si="13"/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04" t="s">
        <v>270</v>
      </c>
      <c r="AT182" s="204" t="s">
        <v>166</v>
      </c>
      <c r="AU182" s="204" t="s">
        <v>90</v>
      </c>
      <c r="AY182" s="19" t="s">
        <v>164</v>
      </c>
      <c r="BE182" s="205">
        <f t="shared" si="14"/>
        <v>0</v>
      </c>
      <c r="BF182" s="205">
        <f t="shared" si="15"/>
        <v>0</v>
      </c>
      <c r="BG182" s="205">
        <f t="shared" si="16"/>
        <v>0</v>
      </c>
      <c r="BH182" s="205">
        <f t="shared" si="17"/>
        <v>0</v>
      </c>
      <c r="BI182" s="205">
        <f t="shared" si="18"/>
        <v>0</v>
      </c>
      <c r="BJ182" s="19" t="s">
        <v>88</v>
      </c>
      <c r="BK182" s="205">
        <f t="shared" si="19"/>
        <v>0</v>
      </c>
      <c r="BL182" s="19" t="s">
        <v>270</v>
      </c>
      <c r="BM182" s="204" t="s">
        <v>2705</v>
      </c>
    </row>
    <row r="183" spans="1:65" s="2" customFormat="1" ht="14.4" customHeight="1">
      <c r="A183" s="36"/>
      <c r="B183" s="37"/>
      <c r="C183" s="193" t="s">
        <v>557</v>
      </c>
      <c r="D183" s="193" t="s">
        <v>166</v>
      </c>
      <c r="E183" s="194" t="s">
        <v>2706</v>
      </c>
      <c r="F183" s="195" t="s">
        <v>2707</v>
      </c>
      <c r="G183" s="196" t="s">
        <v>335</v>
      </c>
      <c r="H183" s="197">
        <v>150</v>
      </c>
      <c r="I183" s="198"/>
      <c r="J183" s="199">
        <f t="shared" si="10"/>
        <v>0</v>
      </c>
      <c r="K183" s="195" t="s">
        <v>1</v>
      </c>
      <c r="L183" s="41"/>
      <c r="M183" s="200" t="s">
        <v>1</v>
      </c>
      <c r="N183" s="201" t="s">
        <v>45</v>
      </c>
      <c r="O183" s="73"/>
      <c r="P183" s="202">
        <f t="shared" si="11"/>
        <v>0</v>
      </c>
      <c r="Q183" s="202">
        <v>0</v>
      </c>
      <c r="R183" s="202">
        <f t="shared" si="12"/>
        <v>0</v>
      </c>
      <c r="S183" s="202">
        <v>0</v>
      </c>
      <c r="T183" s="203">
        <f t="shared" si="13"/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04" t="s">
        <v>270</v>
      </c>
      <c r="AT183" s="204" t="s">
        <v>166</v>
      </c>
      <c r="AU183" s="204" t="s">
        <v>90</v>
      </c>
      <c r="AY183" s="19" t="s">
        <v>164</v>
      </c>
      <c r="BE183" s="205">
        <f t="shared" si="14"/>
        <v>0</v>
      </c>
      <c r="BF183" s="205">
        <f t="shared" si="15"/>
        <v>0</v>
      </c>
      <c r="BG183" s="205">
        <f t="shared" si="16"/>
        <v>0</v>
      </c>
      <c r="BH183" s="205">
        <f t="shared" si="17"/>
        <v>0</v>
      </c>
      <c r="BI183" s="205">
        <f t="shared" si="18"/>
        <v>0</v>
      </c>
      <c r="BJ183" s="19" t="s">
        <v>88</v>
      </c>
      <c r="BK183" s="205">
        <f t="shared" si="19"/>
        <v>0</v>
      </c>
      <c r="BL183" s="19" t="s">
        <v>270</v>
      </c>
      <c r="BM183" s="204" t="s">
        <v>2708</v>
      </c>
    </row>
    <row r="184" spans="1:65" s="2" customFormat="1" ht="14.4" customHeight="1">
      <c r="A184" s="36"/>
      <c r="B184" s="37"/>
      <c r="C184" s="193" t="s">
        <v>562</v>
      </c>
      <c r="D184" s="193" t="s">
        <v>166</v>
      </c>
      <c r="E184" s="194" t="s">
        <v>2709</v>
      </c>
      <c r="F184" s="195" t="s">
        <v>2710</v>
      </c>
      <c r="G184" s="196" t="s">
        <v>335</v>
      </c>
      <c r="H184" s="197">
        <v>200</v>
      </c>
      <c r="I184" s="198"/>
      <c r="J184" s="199">
        <f t="shared" si="10"/>
        <v>0</v>
      </c>
      <c r="K184" s="195" t="s">
        <v>1</v>
      </c>
      <c r="L184" s="41"/>
      <c r="M184" s="200" t="s">
        <v>1</v>
      </c>
      <c r="N184" s="201" t="s">
        <v>45</v>
      </c>
      <c r="O184" s="73"/>
      <c r="P184" s="202">
        <f t="shared" si="11"/>
        <v>0</v>
      </c>
      <c r="Q184" s="202">
        <v>0</v>
      </c>
      <c r="R184" s="202">
        <f t="shared" si="12"/>
        <v>0</v>
      </c>
      <c r="S184" s="202">
        <v>0</v>
      </c>
      <c r="T184" s="203">
        <f t="shared" si="13"/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04" t="s">
        <v>270</v>
      </c>
      <c r="AT184" s="204" t="s">
        <v>166</v>
      </c>
      <c r="AU184" s="204" t="s">
        <v>90</v>
      </c>
      <c r="AY184" s="19" t="s">
        <v>164</v>
      </c>
      <c r="BE184" s="205">
        <f t="shared" si="14"/>
        <v>0</v>
      </c>
      <c r="BF184" s="205">
        <f t="shared" si="15"/>
        <v>0</v>
      </c>
      <c r="BG184" s="205">
        <f t="shared" si="16"/>
        <v>0</v>
      </c>
      <c r="BH184" s="205">
        <f t="shared" si="17"/>
        <v>0</v>
      </c>
      <c r="BI184" s="205">
        <f t="shared" si="18"/>
        <v>0</v>
      </c>
      <c r="BJ184" s="19" t="s">
        <v>88</v>
      </c>
      <c r="BK184" s="205">
        <f t="shared" si="19"/>
        <v>0</v>
      </c>
      <c r="BL184" s="19" t="s">
        <v>270</v>
      </c>
      <c r="BM184" s="204" t="s">
        <v>2711</v>
      </c>
    </row>
    <row r="185" spans="1:65" s="2" customFormat="1" ht="14.4" customHeight="1">
      <c r="A185" s="36"/>
      <c r="B185" s="37"/>
      <c r="C185" s="193" t="s">
        <v>567</v>
      </c>
      <c r="D185" s="193" t="s">
        <v>166</v>
      </c>
      <c r="E185" s="194" t="s">
        <v>2712</v>
      </c>
      <c r="F185" s="195" t="s">
        <v>2713</v>
      </c>
      <c r="G185" s="196" t="s">
        <v>335</v>
      </c>
      <c r="H185" s="197">
        <v>50</v>
      </c>
      <c r="I185" s="198"/>
      <c r="J185" s="199">
        <f t="shared" si="10"/>
        <v>0</v>
      </c>
      <c r="K185" s="195" t="s">
        <v>1</v>
      </c>
      <c r="L185" s="41"/>
      <c r="M185" s="200" t="s">
        <v>1</v>
      </c>
      <c r="N185" s="201" t="s">
        <v>45</v>
      </c>
      <c r="O185" s="73"/>
      <c r="P185" s="202">
        <f t="shared" si="11"/>
        <v>0</v>
      </c>
      <c r="Q185" s="202">
        <v>0</v>
      </c>
      <c r="R185" s="202">
        <f t="shared" si="12"/>
        <v>0</v>
      </c>
      <c r="S185" s="202">
        <v>0</v>
      </c>
      <c r="T185" s="203">
        <f t="shared" si="13"/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04" t="s">
        <v>270</v>
      </c>
      <c r="AT185" s="204" t="s">
        <v>166</v>
      </c>
      <c r="AU185" s="204" t="s">
        <v>90</v>
      </c>
      <c r="AY185" s="19" t="s">
        <v>164</v>
      </c>
      <c r="BE185" s="205">
        <f t="shared" si="14"/>
        <v>0</v>
      </c>
      <c r="BF185" s="205">
        <f t="shared" si="15"/>
        <v>0</v>
      </c>
      <c r="BG185" s="205">
        <f t="shared" si="16"/>
        <v>0</v>
      </c>
      <c r="BH185" s="205">
        <f t="shared" si="17"/>
        <v>0</v>
      </c>
      <c r="BI185" s="205">
        <f t="shared" si="18"/>
        <v>0</v>
      </c>
      <c r="BJ185" s="19" t="s">
        <v>88</v>
      </c>
      <c r="BK185" s="205">
        <f t="shared" si="19"/>
        <v>0</v>
      </c>
      <c r="BL185" s="19" t="s">
        <v>270</v>
      </c>
      <c r="BM185" s="204" t="s">
        <v>2714</v>
      </c>
    </row>
    <row r="186" spans="1:65" s="2" customFormat="1" ht="14.4" customHeight="1">
      <c r="A186" s="36"/>
      <c r="B186" s="37"/>
      <c r="C186" s="193" t="s">
        <v>571</v>
      </c>
      <c r="D186" s="193" t="s">
        <v>166</v>
      </c>
      <c r="E186" s="194" t="s">
        <v>2715</v>
      </c>
      <c r="F186" s="195" t="s">
        <v>2716</v>
      </c>
      <c r="G186" s="196" t="s">
        <v>335</v>
      </c>
      <c r="H186" s="197">
        <v>555</v>
      </c>
      <c r="I186" s="198"/>
      <c r="J186" s="199">
        <f t="shared" si="10"/>
        <v>0</v>
      </c>
      <c r="K186" s="195" t="s">
        <v>1</v>
      </c>
      <c r="L186" s="41"/>
      <c r="M186" s="200" t="s">
        <v>1</v>
      </c>
      <c r="N186" s="201" t="s">
        <v>45</v>
      </c>
      <c r="O186" s="73"/>
      <c r="P186" s="202">
        <f t="shared" si="11"/>
        <v>0</v>
      </c>
      <c r="Q186" s="202">
        <v>0</v>
      </c>
      <c r="R186" s="202">
        <f t="shared" si="12"/>
        <v>0</v>
      </c>
      <c r="S186" s="202">
        <v>0</v>
      </c>
      <c r="T186" s="203">
        <f t="shared" si="13"/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04" t="s">
        <v>270</v>
      </c>
      <c r="AT186" s="204" t="s">
        <v>166</v>
      </c>
      <c r="AU186" s="204" t="s">
        <v>90</v>
      </c>
      <c r="AY186" s="19" t="s">
        <v>164</v>
      </c>
      <c r="BE186" s="205">
        <f t="shared" si="14"/>
        <v>0</v>
      </c>
      <c r="BF186" s="205">
        <f t="shared" si="15"/>
        <v>0</v>
      </c>
      <c r="BG186" s="205">
        <f t="shared" si="16"/>
        <v>0</v>
      </c>
      <c r="BH186" s="205">
        <f t="shared" si="17"/>
        <v>0</v>
      </c>
      <c r="BI186" s="205">
        <f t="shared" si="18"/>
        <v>0</v>
      </c>
      <c r="BJ186" s="19" t="s">
        <v>88</v>
      </c>
      <c r="BK186" s="205">
        <f t="shared" si="19"/>
        <v>0</v>
      </c>
      <c r="BL186" s="19" t="s">
        <v>270</v>
      </c>
      <c r="BM186" s="204" t="s">
        <v>2717</v>
      </c>
    </row>
    <row r="187" spans="1:65" s="2" customFormat="1" ht="22.2" customHeight="1">
      <c r="A187" s="36"/>
      <c r="B187" s="37"/>
      <c r="C187" s="193" t="s">
        <v>576</v>
      </c>
      <c r="D187" s="193" t="s">
        <v>166</v>
      </c>
      <c r="E187" s="194" t="s">
        <v>2718</v>
      </c>
      <c r="F187" s="195" t="s">
        <v>2719</v>
      </c>
      <c r="G187" s="196" t="s">
        <v>325</v>
      </c>
      <c r="H187" s="197">
        <v>1</v>
      </c>
      <c r="I187" s="198"/>
      <c r="J187" s="199">
        <f t="shared" si="10"/>
        <v>0</v>
      </c>
      <c r="K187" s="195" t="s">
        <v>1</v>
      </c>
      <c r="L187" s="41"/>
      <c r="M187" s="200" t="s">
        <v>1</v>
      </c>
      <c r="N187" s="201" t="s">
        <v>45</v>
      </c>
      <c r="O187" s="73"/>
      <c r="P187" s="202">
        <f t="shared" si="11"/>
        <v>0</v>
      </c>
      <c r="Q187" s="202">
        <v>0</v>
      </c>
      <c r="R187" s="202">
        <f t="shared" si="12"/>
        <v>0</v>
      </c>
      <c r="S187" s="202">
        <v>0</v>
      </c>
      <c r="T187" s="203">
        <f t="shared" si="13"/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04" t="s">
        <v>270</v>
      </c>
      <c r="AT187" s="204" t="s">
        <v>166</v>
      </c>
      <c r="AU187" s="204" t="s">
        <v>90</v>
      </c>
      <c r="AY187" s="19" t="s">
        <v>164</v>
      </c>
      <c r="BE187" s="205">
        <f t="shared" si="14"/>
        <v>0</v>
      </c>
      <c r="BF187" s="205">
        <f t="shared" si="15"/>
        <v>0</v>
      </c>
      <c r="BG187" s="205">
        <f t="shared" si="16"/>
        <v>0</v>
      </c>
      <c r="BH187" s="205">
        <f t="shared" si="17"/>
        <v>0</v>
      </c>
      <c r="BI187" s="205">
        <f t="shared" si="18"/>
        <v>0</v>
      </c>
      <c r="BJ187" s="19" t="s">
        <v>88</v>
      </c>
      <c r="BK187" s="205">
        <f t="shared" si="19"/>
        <v>0</v>
      </c>
      <c r="BL187" s="19" t="s">
        <v>270</v>
      </c>
      <c r="BM187" s="204" t="s">
        <v>2720</v>
      </c>
    </row>
    <row r="188" spans="1:65" s="2" customFormat="1" ht="14.4" customHeight="1">
      <c r="A188" s="36"/>
      <c r="B188" s="37"/>
      <c r="C188" s="193" t="s">
        <v>581</v>
      </c>
      <c r="D188" s="193" t="s">
        <v>166</v>
      </c>
      <c r="E188" s="194" t="s">
        <v>2721</v>
      </c>
      <c r="F188" s="195" t="s">
        <v>2722</v>
      </c>
      <c r="G188" s="196" t="s">
        <v>325</v>
      </c>
      <c r="H188" s="197">
        <v>1</v>
      </c>
      <c r="I188" s="198"/>
      <c r="J188" s="199">
        <f t="shared" si="10"/>
        <v>0</v>
      </c>
      <c r="K188" s="195" t="s">
        <v>1</v>
      </c>
      <c r="L188" s="41"/>
      <c r="M188" s="200" t="s">
        <v>1</v>
      </c>
      <c r="N188" s="201" t="s">
        <v>45</v>
      </c>
      <c r="O188" s="73"/>
      <c r="P188" s="202">
        <f t="shared" si="11"/>
        <v>0</v>
      </c>
      <c r="Q188" s="202">
        <v>0</v>
      </c>
      <c r="R188" s="202">
        <f t="shared" si="12"/>
        <v>0</v>
      </c>
      <c r="S188" s="202">
        <v>0</v>
      </c>
      <c r="T188" s="203">
        <f t="shared" si="13"/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04" t="s">
        <v>270</v>
      </c>
      <c r="AT188" s="204" t="s">
        <v>166</v>
      </c>
      <c r="AU188" s="204" t="s">
        <v>90</v>
      </c>
      <c r="AY188" s="19" t="s">
        <v>164</v>
      </c>
      <c r="BE188" s="205">
        <f t="shared" si="14"/>
        <v>0</v>
      </c>
      <c r="BF188" s="205">
        <f t="shared" si="15"/>
        <v>0</v>
      </c>
      <c r="BG188" s="205">
        <f t="shared" si="16"/>
        <v>0</v>
      </c>
      <c r="BH188" s="205">
        <f t="shared" si="17"/>
        <v>0</v>
      </c>
      <c r="BI188" s="205">
        <f t="shared" si="18"/>
        <v>0</v>
      </c>
      <c r="BJ188" s="19" t="s">
        <v>88</v>
      </c>
      <c r="BK188" s="205">
        <f t="shared" si="19"/>
        <v>0</v>
      </c>
      <c r="BL188" s="19" t="s">
        <v>270</v>
      </c>
      <c r="BM188" s="204" t="s">
        <v>2723</v>
      </c>
    </row>
    <row r="189" spans="1:65" s="2" customFormat="1" ht="14.4" customHeight="1">
      <c r="A189" s="36"/>
      <c r="B189" s="37"/>
      <c r="C189" s="193" t="s">
        <v>585</v>
      </c>
      <c r="D189" s="193" t="s">
        <v>166</v>
      </c>
      <c r="E189" s="194" t="s">
        <v>2724</v>
      </c>
      <c r="F189" s="195" t="s">
        <v>2725</v>
      </c>
      <c r="G189" s="196" t="s">
        <v>325</v>
      </c>
      <c r="H189" s="197">
        <v>1</v>
      </c>
      <c r="I189" s="198"/>
      <c r="J189" s="199">
        <f t="shared" ref="J189:J220" si="20">ROUND(I189*H189,2)</f>
        <v>0</v>
      </c>
      <c r="K189" s="195" t="s">
        <v>1</v>
      </c>
      <c r="L189" s="41"/>
      <c r="M189" s="200" t="s">
        <v>1</v>
      </c>
      <c r="N189" s="201" t="s">
        <v>45</v>
      </c>
      <c r="O189" s="73"/>
      <c r="P189" s="202">
        <f t="shared" ref="P189:P220" si="21">O189*H189</f>
        <v>0</v>
      </c>
      <c r="Q189" s="202">
        <v>0</v>
      </c>
      <c r="R189" s="202">
        <f t="shared" ref="R189:R220" si="22">Q189*H189</f>
        <v>0</v>
      </c>
      <c r="S189" s="202">
        <v>0</v>
      </c>
      <c r="T189" s="203">
        <f t="shared" ref="T189:T220" si="23"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04" t="s">
        <v>270</v>
      </c>
      <c r="AT189" s="204" t="s">
        <v>166</v>
      </c>
      <c r="AU189" s="204" t="s">
        <v>90</v>
      </c>
      <c r="AY189" s="19" t="s">
        <v>164</v>
      </c>
      <c r="BE189" s="205">
        <f t="shared" ref="BE189:BE194" si="24">IF(N189="základní",J189,0)</f>
        <v>0</v>
      </c>
      <c r="BF189" s="205">
        <f t="shared" ref="BF189:BF194" si="25">IF(N189="snížená",J189,0)</f>
        <v>0</v>
      </c>
      <c r="BG189" s="205">
        <f t="shared" ref="BG189:BG194" si="26">IF(N189="zákl. přenesená",J189,0)</f>
        <v>0</v>
      </c>
      <c r="BH189" s="205">
        <f t="shared" ref="BH189:BH194" si="27">IF(N189="sníž. přenesená",J189,0)</f>
        <v>0</v>
      </c>
      <c r="BI189" s="205">
        <f t="shared" ref="BI189:BI194" si="28">IF(N189="nulová",J189,0)</f>
        <v>0</v>
      </c>
      <c r="BJ189" s="19" t="s">
        <v>88</v>
      </c>
      <c r="BK189" s="205">
        <f t="shared" ref="BK189:BK194" si="29">ROUND(I189*H189,2)</f>
        <v>0</v>
      </c>
      <c r="BL189" s="19" t="s">
        <v>270</v>
      </c>
      <c r="BM189" s="204" t="s">
        <v>2726</v>
      </c>
    </row>
    <row r="190" spans="1:65" s="2" customFormat="1" ht="14.4" customHeight="1">
      <c r="A190" s="36"/>
      <c r="B190" s="37"/>
      <c r="C190" s="193" t="s">
        <v>884</v>
      </c>
      <c r="D190" s="193" t="s">
        <v>166</v>
      </c>
      <c r="E190" s="194" t="s">
        <v>2727</v>
      </c>
      <c r="F190" s="195" t="s">
        <v>2728</v>
      </c>
      <c r="G190" s="196" t="s">
        <v>325</v>
      </c>
      <c r="H190" s="197">
        <v>1</v>
      </c>
      <c r="I190" s="198"/>
      <c r="J190" s="199">
        <f t="shared" si="20"/>
        <v>0</v>
      </c>
      <c r="K190" s="195" t="s">
        <v>1</v>
      </c>
      <c r="L190" s="41"/>
      <c r="M190" s="200" t="s">
        <v>1</v>
      </c>
      <c r="N190" s="201" t="s">
        <v>45</v>
      </c>
      <c r="O190" s="73"/>
      <c r="P190" s="202">
        <f t="shared" si="21"/>
        <v>0</v>
      </c>
      <c r="Q190" s="202">
        <v>0</v>
      </c>
      <c r="R190" s="202">
        <f t="shared" si="22"/>
        <v>0</v>
      </c>
      <c r="S190" s="202">
        <v>0</v>
      </c>
      <c r="T190" s="203">
        <f t="shared" si="23"/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04" t="s">
        <v>270</v>
      </c>
      <c r="AT190" s="204" t="s">
        <v>166</v>
      </c>
      <c r="AU190" s="204" t="s">
        <v>90</v>
      </c>
      <c r="AY190" s="19" t="s">
        <v>164</v>
      </c>
      <c r="BE190" s="205">
        <f t="shared" si="24"/>
        <v>0</v>
      </c>
      <c r="BF190" s="205">
        <f t="shared" si="25"/>
        <v>0</v>
      </c>
      <c r="BG190" s="205">
        <f t="shared" si="26"/>
        <v>0</v>
      </c>
      <c r="BH190" s="205">
        <f t="shared" si="27"/>
        <v>0</v>
      </c>
      <c r="BI190" s="205">
        <f t="shared" si="28"/>
        <v>0</v>
      </c>
      <c r="BJ190" s="19" t="s">
        <v>88</v>
      </c>
      <c r="BK190" s="205">
        <f t="shared" si="29"/>
        <v>0</v>
      </c>
      <c r="BL190" s="19" t="s">
        <v>270</v>
      </c>
      <c r="BM190" s="204" t="s">
        <v>2729</v>
      </c>
    </row>
    <row r="191" spans="1:65" s="2" customFormat="1" ht="14.4" customHeight="1">
      <c r="A191" s="36"/>
      <c r="B191" s="37"/>
      <c r="C191" s="193" t="s">
        <v>888</v>
      </c>
      <c r="D191" s="193" t="s">
        <v>166</v>
      </c>
      <c r="E191" s="194" t="s">
        <v>2730</v>
      </c>
      <c r="F191" s="195" t="s">
        <v>2731</v>
      </c>
      <c r="G191" s="196" t="s">
        <v>325</v>
      </c>
      <c r="H191" s="197">
        <v>1</v>
      </c>
      <c r="I191" s="198"/>
      <c r="J191" s="199">
        <f t="shared" si="20"/>
        <v>0</v>
      </c>
      <c r="K191" s="195" t="s">
        <v>1</v>
      </c>
      <c r="L191" s="41"/>
      <c r="M191" s="200" t="s">
        <v>1</v>
      </c>
      <c r="N191" s="201" t="s">
        <v>45</v>
      </c>
      <c r="O191" s="73"/>
      <c r="P191" s="202">
        <f t="shared" si="21"/>
        <v>0</v>
      </c>
      <c r="Q191" s="202">
        <v>0</v>
      </c>
      <c r="R191" s="202">
        <f t="shared" si="22"/>
        <v>0</v>
      </c>
      <c r="S191" s="202">
        <v>0</v>
      </c>
      <c r="T191" s="203">
        <f t="shared" si="23"/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04" t="s">
        <v>270</v>
      </c>
      <c r="AT191" s="204" t="s">
        <v>166</v>
      </c>
      <c r="AU191" s="204" t="s">
        <v>90</v>
      </c>
      <c r="AY191" s="19" t="s">
        <v>164</v>
      </c>
      <c r="BE191" s="205">
        <f t="shared" si="24"/>
        <v>0</v>
      </c>
      <c r="BF191" s="205">
        <f t="shared" si="25"/>
        <v>0</v>
      </c>
      <c r="BG191" s="205">
        <f t="shared" si="26"/>
        <v>0</v>
      </c>
      <c r="BH191" s="205">
        <f t="shared" si="27"/>
        <v>0</v>
      </c>
      <c r="BI191" s="205">
        <f t="shared" si="28"/>
        <v>0</v>
      </c>
      <c r="BJ191" s="19" t="s">
        <v>88</v>
      </c>
      <c r="BK191" s="205">
        <f t="shared" si="29"/>
        <v>0</v>
      </c>
      <c r="BL191" s="19" t="s">
        <v>270</v>
      </c>
      <c r="BM191" s="204" t="s">
        <v>2732</v>
      </c>
    </row>
    <row r="192" spans="1:65" s="2" customFormat="1" ht="14.4" customHeight="1">
      <c r="A192" s="36"/>
      <c r="B192" s="37"/>
      <c r="C192" s="193" t="s">
        <v>896</v>
      </c>
      <c r="D192" s="193" t="s">
        <v>166</v>
      </c>
      <c r="E192" s="194" t="s">
        <v>2733</v>
      </c>
      <c r="F192" s="195" t="s">
        <v>2734</v>
      </c>
      <c r="G192" s="196" t="s">
        <v>621</v>
      </c>
      <c r="H192" s="197">
        <v>72</v>
      </c>
      <c r="I192" s="198"/>
      <c r="J192" s="199">
        <f t="shared" si="20"/>
        <v>0</v>
      </c>
      <c r="K192" s="195" t="s">
        <v>1</v>
      </c>
      <c r="L192" s="41"/>
      <c r="M192" s="200" t="s">
        <v>1</v>
      </c>
      <c r="N192" s="201" t="s">
        <v>45</v>
      </c>
      <c r="O192" s="73"/>
      <c r="P192" s="202">
        <f t="shared" si="21"/>
        <v>0</v>
      </c>
      <c r="Q192" s="202">
        <v>0</v>
      </c>
      <c r="R192" s="202">
        <f t="shared" si="22"/>
        <v>0</v>
      </c>
      <c r="S192" s="202">
        <v>0</v>
      </c>
      <c r="T192" s="203">
        <f t="shared" si="23"/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04" t="s">
        <v>270</v>
      </c>
      <c r="AT192" s="204" t="s">
        <v>166</v>
      </c>
      <c r="AU192" s="204" t="s">
        <v>90</v>
      </c>
      <c r="AY192" s="19" t="s">
        <v>164</v>
      </c>
      <c r="BE192" s="205">
        <f t="shared" si="24"/>
        <v>0</v>
      </c>
      <c r="BF192" s="205">
        <f t="shared" si="25"/>
        <v>0</v>
      </c>
      <c r="BG192" s="205">
        <f t="shared" si="26"/>
        <v>0</v>
      </c>
      <c r="BH192" s="205">
        <f t="shared" si="27"/>
        <v>0</v>
      </c>
      <c r="BI192" s="205">
        <f t="shared" si="28"/>
        <v>0</v>
      </c>
      <c r="BJ192" s="19" t="s">
        <v>88</v>
      </c>
      <c r="BK192" s="205">
        <f t="shared" si="29"/>
        <v>0</v>
      </c>
      <c r="BL192" s="19" t="s">
        <v>270</v>
      </c>
      <c r="BM192" s="204" t="s">
        <v>2735</v>
      </c>
    </row>
    <row r="193" spans="1:65" s="2" customFormat="1" ht="14.4" customHeight="1">
      <c r="A193" s="36"/>
      <c r="B193" s="37"/>
      <c r="C193" s="193" t="s">
        <v>899</v>
      </c>
      <c r="D193" s="193" t="s">
        <v>166</v>
      </c>
      <c r="E193" s="194" t="s">
        <v>2736</v>
      </c>
      <c r="F193" s="195" t="s">
        <v>2737</v>
      </c>
      <c r="G193" s="196" t="s">
        <v>335</v>
      </c>
      <c r="H193" s="197">
        <v>50</v>
      </c>
      <c r="I193" s="198"/>
      <c r="J193" s="199">
        <f t="shared" si="20"/>
        <v>0</v>
      </c>
      <c r="K193" s="195" t="s">
        <v>1</v>
      </c>
      <c r="L193" s="41"/>
      <c r="M193" s="200" t="s">
        <v>1</v>
      </c>
      <c r="N193" s="201" t="s">
        <v>45</v>
      </c>
      <c r="O193" s="73"/>
      <c r="P193" s="202">
        <f t="shared" si="21"/>
        <v>0</v>
      </c>
      <c r="Q193" s="202">
        <v>0</v>
      </c>
      <c r="R193" s="202">
        <f t="shared" si="22"/>
        <v>0</v>
      </c>
      <c r="S193" s="202">
        <v>0</v>
      </c>
      <c r="T193" s="203">
        <f t="shared" si="23"/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04" t="s">
        <v>270</v>
      </c>
      <c r="AT193" s="204" t="s">
        <v>166</v>
      </c>
      <c r="AU193" s="204" t="s">
        <v>90</v>
      </c>
      <c r="AY193" s="19" t="s">
        <v>164</v>
      </c>
      <c r="BE193" s="205">
        <f t="shared" si="24"/>
        <v>0</v>
      </c>
      <c r="BF193" s="205">
        <f t="shared" si="25"/>
        <v>0</v>
      </c>
      <c r="BG193" s="205">
        <f t="shared" si="26"/>
        <v>0</v>
      </c>
      <c r="BH193" s="205">
        <f t="shared" si="27"/>
        <v>0</v>
      </c>
      <c r="BI193" s="205">
        <f t="shared" si="28"/>
        <v>0</v>
      </c>
      <c r="BJ193" s="19" t="s">
        <v>88</v>
      </c>
      <c r="BK193" s="205">
        <f t="shared" si="29"/>
        <v>0</v>
      </c>
      <c r="BL193" s="19" t="s">
        <v>270</v>
      </c>
      <c r="BM193" s="204" t="s">
        <v>2738</v>
      </c>
    </row>
    <row r="194" spans="1:65" s="2" customFormat="1" ht="14.4" customHeight="1">
      <c r="A194" s="36"/>
      <c r="B194" s="37"/>
      <c r="C194" s="193" t="s">
        <v>902</v>
      </c>
      <c r="D194" s="193" t="s">
        <v>166</v>
      </c>
      <c r="E194" s="194" t="s">
        <v>2739</v>
      </c>
      <c r="F194" s="195" t="s">
        <v>2692</v>
      </c>
      <c r="G194" s="196" t="s">
        <v>335</v>
      </c>
      <c r="H194" s="197">
        <v>50</v>
      </c>
      <c r="I194" s="198"/>
      <c r="J194" s="199">
        <f t="shared" si="20"/>
        <v>0</v>
      </c>
      <c r="K194" s="195" t="s">
        <v>1</v>
      </c>
      <c r="L194" s="41"/>
      <c r="M194" s="281" t="s">
        <v>1</v>
      </c>
      <c r="N194" s="282" t="s">
        <v>45</v>
      </c>
      <c r="O194" s="283"/>
      <c r="P194" s="284">
        <f t="shared" si="21"/>
        <v>0</v>
      </c>
      <c r="Q194" s="284">
        <v>0</v>
      </c>
      <c r="R194" s="284">
        <f t="shared" si="22"/>
        <v>0</v>
      </c>
      <c r="S194" s="284">
        <v>0</v>
      </c>
      <c r="T194" s="285">
        <f t="shared" si="23"/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04" t="s">
        <v>270</v>
      </c>
      <c r="AT194" s="204" t="s">
        <v>166</v>
      </c>
      <c r="AU194" s="204" t="s">
        <v>90</v>
      </c>
      <c r="AY194" s="19" t="s">
        <v>164</v>
      </c>
      <c r="BE194" s="205">
        <f t="shared" si="24"/>
        <v>0</v>
      </c>
      <c r="BF194" s="205">
        <f t="shared" si="25"/>
        <v>0</v>
      </c>
      <c r="BG194" s="205">
        <f t="shared" si="26"/>
        <v>0</v>
      </c>
      <c r="BH194" s="205">
        <f t="shared" si="27"/>
        <v>0</v>
      </c>
      <c r="BI194" s="205">
        <f t="shared" si="28"/>
        <v>0</v>
      </c>
      <c r="BJ194" s="19" t="s">
        <v>88</v>
      </c>
      <c r="BK194" s="205">
        <f t="shared" si="29"/>
        <v>0</v>
      </c>
      <c r="BL194" s="19" t="s">
        <v>270</v>
      </c>
      <c r="BM194" s="204" t="s">
        <v>2740</v>
      </c>
    </row>
    <row r="195" spans="1:65" s="2" customFormat="1" ht="6.9" customHeight="1">
      <c r="A195" s="36"/>
      <c r="B195" s="56"/>
      <c r="C195" s="57"/>
      <c r="D195" s="57"/>
      <c r="E195" s="57"/>
      <c r="F195" s="57"/>
      <c r="G195" s="57"/>
      <c r="H195" s="57"/>
      <c r="I195" s="57"/>
      <c r="J195" s="57"/>
      <c r="K195" s="57"/>
      <c r="L195" s="41"/>
      <c r="M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</row>
  </sheetData>
  <sheetProtection algorithmName="SHA-512" hashValue="mokoUJ1OOi2/5rxwKSqw5VGP5HW8CwuiqEwNtx4PT5wOMdxGSPuASwAMP1oDa87klUmYaY7crE9SqpVKjGerPA==" saltValue="v3/lbyVtbY2MKqQbH86u63IDlQRI8XDFLPdcpXjLCp3V5/virsLxIneZ+Oas/HA4K1+aXM7SNfYv2jzn6AjQ0w==" spinCount="100000" sheet="1" objects="1" scenarios="1" formatColumns="0" formatRows="0" autoFilter="0"/>
  <autoFilter ref="C121:K194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71" fitToHeight="100" orientation="portrait" blackAndWhite="1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5"/>
  <sheetViews>
    <sheetView showGridLines="0" view="pageBreakPreview" zoomScale="80" zoomScaleNormal="100" zoomScaleSheetLayoutView="80" workbookViewId="0"/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54.42578125" style="1" customWidth="1"/>
    <col min="7" max="7" width="8" style="1" customWidth="1"/>
    <col min="8" max="8" width="15" style="1" customWidth="1"/>
    <col min="9" max="9" width="16.85546875" style="1" customWidth="1"/>
    <col min="10" max="11" width="23.85546875" style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AT2" s="19" t="s">
        <v>115</v>
      </c>
    </row>
    <row r="3" spans="1:46" s="1" customFormat="1" ht="6.9" customHeight="1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22"/>
      <c r="AT3" s="19" t="s">
        <v>90</v>
      </c>
    </row>
    <row r="4" spans="1:46" s="1" customFormat="1" ht="24.9" customHeight="1">
      <c r="B4" s="22"/>
      <c r="D4" s="119" t="s">
        <v>131</v>
      </c>
      <c r="L4" s="22"/>
      <c r="M4" s="120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21" t="s">
        <v>16</v>
      </c>
      <c r="L6" s="22"/>
    </row>
    <row r="7" spans="1:46" s="1" customFormat="1" ht="27" customHeight="1">
      <c r="B7" s="22"/>
      <c r="E7" s="331" t="str">
        <f>'Rekapitulace stavby'!K6</f>
        <v>Rekonstrukce stávajících garáží v suterénních, přízemních a dvorních prostorech objektů Vinohradská</v>
      </c>
      <c r="F7" s="332"/>
      <c r="G7" s="332"/>
      <c r="H7" s="332"/>
      <c r="L7" s="22"/>
    </row>
    <row r="8" spans="1:46" s="1" customFormat="1" ht="12" customHeight="1">
      <c r="B8" s="22"/>
      <c r="D8" s="121" t="s">
        <v>132</v>
      </c>
      <c r="L8" s="22"/>
    </row>
    <row r="9" spans="1:46" s="2" customFormat="1" ht="14.4" customHeight="1">
      <c r="A9" s="36"/>
      <c r="B9" s="41"/>
      <c r="C9" s="36"/>
      <c r="D9" s="36"/>
      <c r="E9" s="331" t="s">
        <v>2017</v>
      </c>
      <c r="F9" s="334"/>
      <c r="G9" s="334"/>
      <c r="H9" s="334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21" t="s">
        <v>2018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5.6" customHeight="1">
      <c r="A11" s="36"/>
      <c r="B11" s="41"/>
      <c r="C11" s="36"/>
      <c r="D11" s="36"/>
      <c r="E11" s="333" t="s">
        <v>2741</v>
      </c>
      <c r="F11" s="334"/>
      <c r="G11" s="334"/>
      <c r="H11" s="334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0.199999999999999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21" t="s">
        <v>18</v>
      </c>
      <c r="E13" s="36"/>
      <c r="F13" s="112" t="s">
        <v>1</v>
      </c>
      <c r="G13" s="36"/>
      <c r="H13" s="36"/>
      <c r="I13" s="121" t="s">
        <v>19</v>
      </c>
      <c r="J13" s="112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21" t="s">
        <v>20</v>
      </c>
      <c r="E14" s="36"/>
      <c r="F14" s="112" t="s">
        <v>21</v>
      </c>
      <c r="G14" s="36"/>
      <c r="H14" s="36"/>
      <c r="I14" s="121" t="s">
        <v>22</v>
      </c>
      <c r="J14" s="122" t="str">
        <f>'Rekapitulace stavby'!AN8</f>
        <v>15. 4. 2022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8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21" t="s">
        <v>24</v>
      </c>
      <c r="E16" s="36"/>
      <c r="F16" s="36"/>
      <c r="G16" s="36"/>
      <c r="H16" s="36"/>
      <c r="I16" s="121" t="s">
        <v>25</v>
      </c>
      <c r="J16" s="112" t="s">
        <v>26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12" t="s">
        <v>27</v>
      </c>
      <c r="F17" s="36"/>
      <c r="G17" s="36"/>
      <c r="H17" s="36"/>
      <c r="I17" s="121" t="s">
        <v>28</v>
      </c>
      <c r="J17" s="112" t="s">
        <v>29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21" t="s">
        <v>30</v>
      </c>
      <c r="E19" s="36"/>
      <c r="F19" s="36"/>
      <c r="G19" s="36"/>
      <c r="H19" s="36"/>
      <c r="I19" s="121" t="s">
        <v>25</v>
      </c>
      <c r="J19" s="32" t="str">
        <f>'Rekapitulace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35" t="str">
        <f>'Rekapitulace stavby'!E14</f>
        <v>Vyplň údaj</v>
      </c>
      <c r="F20" s="336"/>
      <c r="G20" s="336"/>
      <c r="H20" s="336"/>
      <c r="I20" s="121" t="s">
        <v>28</v>
      </c>
      <c r="J20" s="32" t="str">
        <f>'Rekapitulace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21" t="s">
        <v>32</v>
      </c>
      <c r="E22" s="36"/>
      <c r="F22" s="36"/>
      <c r="G22" s="36"/>
      <c r="H22" s="36"/>
      <c r="I22" s="121" t="s">
        <v>25</v>
      </c>
      <c r="J22" s="112" t="s">
        <v>33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12" t="s">
        <v>34</v>
      </c>
      <c r="F23" s="36"/>
      <c r="G23" s="36"/>
      <c r="H23" s="36"/>
      <c r="I23" s="121" t="s">
        <v>28</v>
      </c>
      <c r="J23" s="112" t="s">
        <v>35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21" t="s">
        <v>37</v>
      </c>
      <c r="E25" s="36"/>
      <c r="F25" s="36"/>
      <c r="G25" s="36"/>
      <c r="H25" s="36"/>
      <c r="I25" s="121" t="s">
        <v>25</v>
      </c>
      <c r="J25" s="112" t="str">
        <f>IF('Rekapitulace stavby'!AN19="","",'Rekapitulace stavby'!AN19)</f>
        <v/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12" t="str">
        <f>IF('Rekapitulace stavby'!E20="","",'Rekapitulace stavby'!E20)</f>
        <v xml:space="preserve"> </v>
      </c>
      <c r="F26" s="36"/>
      <c r="G26" s="36"/>
      <c r="H26" s="36"/>
      <c r="I26" s="121" t="s">
        <v>28</v>
      </c>
      <c r="J26" s="112" t="str">
        <f>IF('Rekapitulace stavby'!AN20="","",'Rekapitulace stavby'!AN20)</f>
        <v/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21" t="s">
        <v>39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4.4" customHeight="1">
      <c r="A29" s="123"/>
      <c r="B29" s="124"/>
      <c r="C29" s="123"/>
      <c r="D29" s="123"/>
      <c r="E29" s="337" t="s">
        <v>1</v>
      </c>
      <c r="F29" s="337"/>
      <c r="G29" s="337"/>
      <c r="H29" s="337"/>
      <c r="I29" s="123"/>
      <c r="J29" s="123"/>
      <c r="K29" s="123"/>
      <c r="L29" s="125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</row>
    <row r="30" spans="1:31" s="2" customFormat="1" ht="6.9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26"/>
      <c r="E31" s="126"/>
      <c r="F31" s="126"/>
      <c r="G31" s="126"/>
      <c r="H31" s="126"/>
      <c r="I31" s="126"/>
      <c r="J31" s="126"/>
      <c r="K31" s="12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7" t="s">
        <v>40</v>
      </c>
      <c r="E32" s="36"/>
      <c r="F32" s="36"/>
      <c r="G32" s="36"/>
      <c r="H32" s="36"/>
      <c r="I32" s="36"/>
      <c r="J32" s="128">
        <f>ROUND(J124,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" customHeight="1">
      <c r="A33" s="36"/>
      <c r="B33" s="41"/>
      <c r="C33" s="36"/>
      <c r="D33" s="126"/>
      <c r="E33" s="126"/>
      <c r="F33" s="126"/>
      <c r="G33" s="126"/>
      <c r="H33" s="126"/>
      <c r="I33" s="126"/>
      <c r="J33" s="126"/>
      <c r="K33" s="12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36"/>
      <c r="F34" s="129" t="s">
        <v>42</v>
      </c>
      <c r="G34" s="36"/>
      <c r="H34" s="36"/>
      <c r="I34" s="129" t="s">
        <v>41</v>
      </c>
      <c r="J34" s="129" t="s">
        <v>43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customHeight="1">
      <c r="A35" s="36"/>
      <c r="B35" s="41"/>
      <c r="C35" s="36"/>
      <c r="D35" s="130" t="s">
        <v>44</v>
      </c>
      <c r="E35" s="121" t="s">
        <v>45</v>
      </c>
      <c r="F35" s="131">
        <f>ROUND((SUM(BE124:BE164)),  2)</f>
        <v>0</v>
      </c>
      <c r="G35" s="36"/>
      <c r="H35" s="36"/>
      <c r="I35" s="132">
        <v>0.21</v>
      </c>
      <c r="J35" s="131">
        <f>ROUND(((SUM(BE124:BE164))*I35), 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customHeight="1">
      <c r="A36" s="36"/>
      <c r="B36" s="41"/>
      <c r="C36" s="36"/>
      <c r="D36" s="36"/>
      <c r="E36" s="121" t="s">
        <v>46</v>
      </c>
      <c r="F36" s="131">
        <f>ROUND((SUM(BF124:BF164)),  2)</f>
        <v>0</v>
      </c>
      <c r="G36" s="36"/>
      <c r="H36" s="36"/>
      <c r="I36" s="132">
        <v>0.15</v>
      </c>
      <c r="J36" s="131">
        <f>ROUND(((SUM(BF124:BF164))*I36), 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21" t="s">
        <v>47</v>
      </c>
      <c r="F37" s="131">
        <f>ROUND((SUM(BG124:BG164)),  2)</f>
        <v>0</v>
      </c>
      <c r="G37" s="36"/>
      <c r="H37" s="36"/>
      <c r="I37" s="132">
        <v>0.21</v>
      </c>
      <c r="J37" s="131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" hidden="1" customHeight="1">
      <c r="A38" s="36"/>
      <c r="B38" s="41"/>
      <c r="C38" s="36"/>
      <c r="D38" s="36"/>
      <c r="E38" s="121" t="s">
        <v>48</v>
      </c>
      <c r="F38" s="131">
        <f>ROUND((SUM(BH124:BH164)),  2)</f>
        <v>0</v>
      </c>
      <c r="G38" s="36"/>
      <c r="H38" s="36"/>
      <c r="I38" s="132">
        <v>0.15</v>
      </c>
      <c r="J38" s="131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" hidden="1" customHeight="1">
      <c r="A39" s="36"/>
      <c r="B39" s="41"/>
      <c r="C39" s="36"/>
      <c r="D39" s="36"/>
      <c r="E39" s="121" t="s">
        <v>49</v>
      </c>
      <c r="F39" s="131">
        <f>ROUND((SUM(BI124:BI164)),  2)</f>
        <v>0</v>
      </c>
      <c r="G39" s="36"/>
      <c r="H39" s="36"/>
      <c r="I39" s="132">
        <v>0</v>
      </c>
      <c r="J39" s="131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33"/>
      <c r="D41" s="134" t="s">
        <v>50</v>
      </c>
      <c r="E41" s="135"/>
      <c r="F41" s="135"/>
      <c r="G41" s="136" t="s">
        <v>51</v>
      </c>
      <c r="H41" s="137" t="s">
        <v>52</v>
      </c>
      <c r="I41" s="135"/>
      <c r="J41" s="138">
        <f>SUM(J32:J39)</f>
        <v>0</v>
      </c>
      <c r="K41" s="139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" customHeight="1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1" customFormat="1" ht="14.4" customHeight="1">
      <c r="B43" s="22"/>
      <c r="L43" s="22"/>
    </row>
    <row r="44" spans="1:31" s="1" customFormat="1" ht="14.4" customHeight="1">
      <c r="B44" s="22"/>
      <c r="L44" s="22"/>
    </row>
    <row r="45" spans="1:31" s="1" customFormat="1" ht="14.4" customHeight="1">
      <c r="B45" s="22"/>
      <c r="L45" s="22"/>
    </row>
    <row r="46" spans="1:31" s="1" customFormat="1" ht="14.4" customHeight="1">
      <c r="B46" s="22"/>
      <c r="L46" s="22"/>
    </row>
    <row r="47" spans="1:31" s="1" customFormat="1" ht="14.4" customHeight="1">
      <c r="B47" s="22"/>
      <c r="L47" s="22"/>
    </row>
    <row r="48" spans="1:31" s="1" customFormat="1" ht="14.4" customHeight="1">
      <c r="B48" s="22"/>
      <c r="L48" s="22"/>
    </row>
    <row r="49" spans="1:31" s="1" customFormat="1" ht="14.4" customHeight="1">
      <c r="B49" s="22"/>
      <c r="L49" s="22"/>
    </row>
    <row r="50" spans="1:31" s="2" customFormat="1" ht="14.4" customHeight="1">
      <c r="B50" s="53"/>
      <c r="D50" s="140" t="s">
        <v>53</v>
      </c>
      <c r="E50" s="141"/>
      <c r="F50" s="141"/>
      <c r="G50" s="140" t="s">
        <v>54</v>
      </c>
      <c r="H50" s="141"/>
      <c r="I50" s="141"/>
      <c r="J50" s="141"/>
      <c r="K50" s="141"/>
      <c r="L50" s="53"/>
    </row>
    <row r="51" spans="1:31" ht="10.199999999999999">
      <c r="B51" s="22"/>
      <c r="L51" s="22"/>
    </row>
    <row r="52" spans="1:31" ht="10.199999999999999">
      <c r="B52" s="22"/>
      <c r="L52" s="22"/>
    </row>
    <row r="53" spans="1:31" ht="10.199999999999999">
      <c r="B53" s="22"/>
      <c r="L53" s="22"/>
    </row>
    <row r="54" spans="1:31" ht="10.199999999999999">
      <c r="B54" s="22"/>
      <c r="L54" s="22"/>
    </row>
    <row r="55" spans="1:31" ht="10.199999999999999">
      <c r="B55" s="22"/>
      <c r="L55" s="22"/>
    </row>
    <row r="56" spans="1:31" ht="10.199999999999999">
      <c r="B56" s="22"/>
      <c r="L56" s="22"/>
    </row>
    <row r="57" spans="1:31" ht="10.199999999999999">
      <c r="B57" s="22"/>
      <c r="L57" s="22"/>
    </row>
    <row r="58" spans="1:31" ht="10.199999999999999">
      <c r="B58" s="22"/>
      <c r="L58" s="22"/>
    </row>
    <row r="59" spans="1:31" ht="10.199999999999999">
      <c r="B59" s="22"/>
      <c r="L59" s="22"/>
    </row>
    <row r="60" spans="1:31" ht="10.199999999999999">
      <c r="B60" s="22"/>
      <c r="L60" s="22"/>
    </row>
    <row r="61" spans="1:31" s="2" customFormat="1" ht="13.2">
      <c r="A61" s="36"/>
      <c r="B61" s="41"/>
      <c r="C61" s="36"/>
      <c r="D61" s="142" t="s">
        <v>55</v>
      </c>
      <c r="E61" s="143"/>
      <c r="F61" s="144" t="s">
        <v>56</v>
      </c>
      <c r="G61" s="142" t="s">
        <v>55</v>
      </c>
      <c r="H61" s="143"/>
      <c r="I61" s="143"/>
      <c r="J61" s="145" t="s">
        <v>56</v>
      </c>
      <c r="K61" s="143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0.199999999999999">
      <c r="B62" s="22"/>
      <c r="L62" s="22"/>
    </row>
    <row r="63" spans="1:31" ht="10.199999999999999">
      <c r="B63" s="22"/>
      <c r="L63" s="22"/>
    </row>
    <row r="64" spans="1:31" ht="10.199999999999999">
      <c r="B64" s="22"/>
      <c r="L64" s="22"/>
    </row>
    <row r="65" spans="1:31" s="2" customFormat="1" ht="13.2">
      <c r="A65" s="36"/>
      <c r="B65" s="41"/>
      <c r="C65" s="36"/>
      <c r="D65" s="140" t="s">
        <v>57</v>
      </c>
      <c r="E65" s="146"/>
      <c r="F65" s="146"/>
      <c r="G65" s="140" t="s">
        <v>58</v>
      </c>
      <c r="H65" s="146"/>
      <c r="I65" s="146"/>
      <c r="J65" s="146"/>
      <c r="K65" s="146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0.199999999999999">
      <c r="B66" s="22"/>
      <c r="L66" s="22"/>
    </row>
    <row r="67" spans="1:31" ht="10.199999999999999">
      <c r="B67" s="22"/>
      <c r="L67" s="22"/>
    </row>
    <row r="68" spans="1:31" ht="10.199999999999999">
      <c r="B68" s="22"/>
      <c r="L68" s="22"/>
    </row>
    <row r="69" spans="1:31" ht="10.199999999999999">
      <c r="B69" s="22"/>
      <c r="L69" s="22"/>
    </row>
    <row r="70" spans="1:31" ht="10.199999999999999">
      <c r="B70" s="22"/>
      <c r="L70" s="22"/>
    </row>
    <row r="71" spans="1:31" ht="10.199999999999999">
      <c r="B71" s="22"/>
      <c r="L71" s="22"/>
    </row>
    <row r="72" spans="1:31" ht="10.199999999999999">
      <c r="B72" s="22"/>
      <c r="L72" s="22"/>
    </row>
    <row r="73" spans="1:31" ht="10.199999999999999">
      <c r="B73" s="22"/>
      <c r="L73" s="22"/>
    </row>
    <row r="74" spans="1:31" ht="10.199999999999999">
      <c r="B74" s="22"/>
      <c r="L74" s="22"/>
    </row>
    <row r="75" spans="1:31" ht="10.199999999999999">
      <c r="B75" s="22"/>
      <c r="L75" s="22"/>
    </row>
    <row r="76" spans="1:31" s="2" customFormat="1" ht="13.2">
      <c r="A76" s="36"/>
      <c r="B76" s="41"/>
      <c r="C76" s="36"/>
      <c r="D76" s="142" t="s">
        <v>55</v>
      </c>
      <c r="E76" s="143"/>
      <c r="F76" s="144" t="s">
        <v>56</v>
      </c>
      <c r="G76" s="142" t="s">
        <v>55</v>
      </c>
      <c r="H76" s="143"/>
      <c r="I76" s="143"/>
      <c r="J76" s="145" t="s">
        <v>56</v>
      </c>
      <c r="K76" s="143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" customHeight="1">
      <c r="A77" s="36"/>
      <c r="B77" s="147"/>
      <c r="C77" s="148"/>
      <c r="D77" s="148"/>
      <c r="E77" s="148"/>
      <c r="F77" s="148"/>
      <c r="G77" s="148"/>
      <c r="H77" s="148"/>
      <c r="I77" s="148"/>
      <c r="J77" s="148"/>
      <c r="K77" s="148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" customHeight="1">
      <c r="A81" s="36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" customHeight="1">
      <c r="A82" s="36"/>
      <c r="B82" s="37"/>
      <c r="C82" s="25" t="s">
        <v>135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>
      <c r="A84" s="36"/>
      <c r="B84" s="37"/>
      <c r="C84" s="31" t="s">
        <v>16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27" customHeight="1">
      <c r="A85" s="36"/>
      <c r="B85" s="37"/>
      <c r="C85" s="38"/>
      <c r="D85" s="38"/>
      <c r="E85" s="338" t="str">
        <f>E7</f>
        <v>Rekonstrukce stávajících garáží v suterénních, přízemních a dvorních prostorech objektů Vinohradská</v>
      </c>
      <c r="F85" s="339"/>
      <c r="G85" s="339"/>
      <c r="H85" s="339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>
      <c r="B86" s="23"/>
      <c r="C86" s="31" t="s">
        <v>132</v>
      </c>
      <c r="D86" s="24"/>
      <c r="E86" s="24"/>
      <c r="F86" s="24"/>
      <c r="G86" s="24"/>
      <c r="H86" s="24"/>
      <c r="I86" s="24"/>
      <c r="J86" s="24"/>
      <c r="K86" s="24"/>
      <c r="L86" s="22"/>
    </row>
    <row r="87" spans="1:31" s="2" customFormat="1" ht="14.4" customHeight="1">
      <c r="A87" s="36"/>
      <c r="B87" s="37"/>
      <c r="C87" s="38"/>
      <c r="D87" s="38"/>
      <c r="E87" s="338" t="s">
        <v>2017</v>
      </c>
      <c r="F87" s="340"/>
      <c r="G87" s="340"/>
      <c r="H87" s="340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>
      <c r="A88" s="36"/>
      <c r="B88" s="37"/>
      <c r="C88" s="31" t="s">
        <v>2018</v>
      </c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5.6" customHeight="1">
      <c r="A89" s="36"/>
      <c r="B89" s="37"/>
      <c r="C89" s="38"/>
      <c r="D89" s="38"/>
      <c r="E89" s="291" t="str">
        <f>E11</f>
        <v>D.1.4.05 - Zařízení slaboproudé elektrotechniky – EPS</v>
      </c>
      <c r="F89" s="340"/>
      <c r="G89" s="340"/>
      <c r="H89" s="340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1" t="s">
        <v>20</v>
      </c>
      <c r="D91" s="38"/>
      <c r="E91" s="38"/>
      <c r="F91" s="29" t="str">
        <f>F14</f>
        <v>Vinohradská 114/1756, 116/1755, Praha3</v>
      </c>
      <c r="G91" s="38"/>
      <c r="H91" s="38"/>
      <c r="I91" s="31" t="s">
        <v>22</v>
      </c>
      <c r="J91" s="68" t="str">
        <f>IF(J14="","",J14)</f>
        <v>15. 4. 2022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40.799999999999997" customHeight="1">
      <c r="A93" s="36"/>
      <c r="B93" s="37"/>
      <c r="C93" s="31" t="s">
        <v>24</v>
      </c>
      <c r="D93" s="38"/>
      <c r="E93" s="38"/>
      <c r="F93" s="29" t="str">
        <f>E17</f>
        <v>Městská část Praha 3, Havlíčkovo nám.9/700, Praha3</v>
      </c>
      <c r="G93" s="38"/>
      <c r="H93" s="38"/>
      <c r="I93" s="31" t="s">
        <v>32</v>
      </c>
      <c r="J93" s="34" t="str">
        <f>E23</f>
        <v>Contractis, s.r.o., Moulíkova 3286/1b, Praha 5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6" customHeight="1">
      <c r="A94" s="36"/>
      <c r="B94" s="37"/>
      <c r="C94" s="31" t="s">
        <v>30</v>
      </c>
      <c r="D94" s="38"/>
      <c r="E94" s="38"/>
      <c r="F94" s="29" t="str">
        <f>IF(E20="","",E20)</f>
        <v>Vyplň údaj</v>
      </c>
      <c r="G94" s="38"/>
      <c r="H94" s="38"/>
      <c r="I94" s="31" t="s">
        <v>37</v>
      </c>
      <c r="J94" s="34" t="str">
        <f>E26</f>
        <v xml:space="preserve"> </v>
      </c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29.25" customHeight="1">
      <c r="A96" s="36"/>
      <c r="B96" s="37"/>
      <c r="C96" s="151" t="s">
        <v>136</v>
      </c>
      <c r="D96" s="152"/>
      <c r="E96" s="152"/>
      <c r="F96" s="152"/>
      <c r="G96" s="152"/>
      <c r="H96" s="152"/>
      <c r="I96" s="152"/>
      <c r="J96" s="153" t="s">
        <v>137</v>
      </c>
      <c r="K96" s="152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47" s="2" customFormat="1" ht="10.35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47" s="2" customFormat="1" ht="22.8" customHeight="1">
      <c r="A98" s="36"/>
      <c r="B98" s="37"/>
      <c r="C98" s="154" t="s">
        <v>138</v>
      </c>
      <c r="D98" s="38"/>
      <c r="E98" s="38"/>
      <c r="F98" s="38"/>
      <c r="G98" s="38"/>
      <c r="H98" s="38"/>
      <c r="I98" s="38"/>
      <c r="J98" s="86">
        <f>J124</f>
        <v>0</v>
      </c>
      <c r="K98" s="38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9" t="s">
        <v>139</v>
      </c>
    </row>
    <row r="99" spans="1:47" s="9" customFormat="1" ht="24.9" customHeight="1">
      <c r="B99" s="155"/>
      <c r="C99" s="156"/>
      <c r="D99" s="157" t="s">
        <v>146</v>
      </c>
      <c r="E99" s="158"/>
      <c r="F99" s="158"/>
      <c r="G99" s="158"/>
      <c r="H99" s="158"/>
      <c r="I99" s="158"/>
      <c r="J99" s="159">
        <f>J125</f>
        <v>0</v>
      </c>
      <c r="K99" s="156"/>
      <c r="L99" s="160"/>
    </row>
    <row r="100" spans="1:47" s="10" customFormat="1" ht="19.95" customHeight="1">
      <c r="B100" s="161"/>
      <c r="C100" s="106"/>
      <c r="D100" s="162" t="s">
        <v>2742</v>
      </c>
      <c r="E100" s="163"/>
      <c r="F100" s="163"/>
      <c r="G100" s="163"/>
      <c r="H100" s="163"/>
      <c r="I100" s="163"/>
      <c r="J100" s="164">
        <f>J126</f>
        <v>0</v>
      </c>
      <c r="K100" s="106"/>
      <c r="L100" s="165"/>
    </row>
    <row r="101" spans="1:47" s="10" customFormat="1" ht="14.85" customHeight="1">
      <c r="B101" s="161"/>
      <c r="C101" s="106"/>
      <c r="D101" s="162" t="s">
        <v>2743</v>
      </c>
      <c r="E101" s="163"/>
      <c r="F101" s="163"/>
      <c r="G101" s="163"/>
      <c r="H101" s="163"/>
      <c r="I101" s="163"/>
      <c r="J101" s="164">
        <f>J127</f>
        <v>0</v>
      </c>
      <c r="K101" s="106"/>
      <c r="L101" s="165"/>
    </row>
    <row r="102" spans="1:47" s="10" customFormat="1" ht="14.85" customHeight="1">
      <c r="B102" s="161"/>
      <c r="C102" s="106"/>
      <c r="D102" s="162" t="s">
        <v>2744</v>
      </c>
      <c r="E102" s="163"/>
      <c r="F102" s="163"/>
      <c r="G102" s="163"/>
      <c r="H102" s="163"/>
      <c r="I102" s="163"/>
      <c r="J102" s="164">
        <f>J150</f>
        <v>0</v>
      </c>
      <c r="K102" s="106"/>
      <c r="L102" s="165"/>
    </row>
    <row r="103" spans="1:47" s="2" customFormat="1" ht="21.75" customHeight="1">
      <c r="A103" s="36"/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53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pans="1:47" s="2" customFormat="1" ht="6.9" customHeight="1">
      <c r="A104" s="36"/>
      <c r="B104" s="56"/>
      <c r="C104" s="57"/>
      <c r="D104" s="57"/>
      <c r="E104" s="57"/>
      <c r="F104" s="57"/>
      <c r="G104" s="57"/>
      <c r="H104" s="57"/>
      <c r="I104" s="57"/>
      <c r="J104" s="57"/>
      <c r="K104" s="57"/>
      <c r="L104" s="53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8" spans="1:47" s="2" customFormat="1" ht="6.9" customHeight="1">
      <c r="A108" s="36"/>
      <c r="B108" s="58"/>
      <c r="C108" s="59"/>
      <c r="D108" s="59"/>
      <c r="E108" s="59"/>
      <c r="F108" s="59"/>
      <c r="G108" s="59"/>
      <c r="H108" s="59"/>
      <c r="I108" s="59"/>
      <c r="J108" s="59"/>
      <c r="K108" s="59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47" s="2" customFormat="1" ht="24.9" customHeight="1">
      <c r="A109" s="36"/>
      <c r="B109" s="37"/>
      <c r="C109" s="25" t="s">
        <v>149</v>
      </c>
      <c r="D109" s="38"/>
      <c r="E109" s="38"/>
      <c r="F109" s="38"/>
      <c r="G109" s="38"/>
      <c r="H109" s="38"/>
      <c r="I109" s="38"/>
      <c r="J109" s="38"/>
      <c r="K109" s="38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47" s="2" customFormat="1" ht="6.9" customHeight="1">
      <c r="A110" s="36"/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47" s="2" customFormat="1" ht="12" customHeight="1">
      <c r="A111" s="36"/>
      <c r="B111" s="37"/>
      <c r="C111" s="31" t="s">
        <v>16</v>
      </c>
      <c r="D111" s="38"/>
      <c r="E111" s="38"/>
      <c r="F111" s="38"/>
      <c r="G111" s="38"/>
      <c r="H111" s="38"/>
      <c r="I111" s="38"/>
      <c r="J111" s="38"/>
      <c r="K111" s="38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47" s="2" customFormat="1" ht="27" customHeight="1">
      <c r="A112" s="36"/>
      <c r="B112" s="37"/>
      <c r="C112" s="38"/>
      <c r="D112" s="38"/>
      <c r="E112" s="338" t="str">
        <f>E7</f>
        <v>Rekonstrukce stávajících garáží v suterénních, přízemních a dvorních prostorech objektů Vinohradská</v>
      </c>
      <c r="F112" s="339"/>
      <c r="G112" s="339"/>
      <c r="H112" s="339"/>
      <c r="I112" s="38"/>
      <c r="J112" s="38"/>
      <c r="K112" s="38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65" s="1" customFormat="1" ht="12" customHeight="1">
      <c r="B113" s="23"/>
      <c r="C113" s="31" t="s">
        <v>132</v>
      </c>
      <c r="D113" s="24"/>
      <c r="E113" s="24"/>
      <c r="F113" s="24"/>
      <c r="G113" s="24"/>
      <c r="H113" s="24"/>
      <c r="I113" s="24"/>
      <c r="J113" s="24"/>
      <c r="K113" s="24"/>
      <c r="L113" s="22"/>
    </row>
    <row r="114" spans="1:65" s="2" customFormat="1" ht="14.4" customHeight="1">
      <c r="A114" s="36"/>
      <c r="B114" s="37"/>
      <c r="C114" s="38"/>
      <c r="D114" s="38"/>
      <c r="E114" s="338" t="s">
        <v>2017</v>
      </c>
      <c r="F114" s="340"/>
      <c r="G114" s="340"/>
      <c r="H114" s="340"/>
      <c r="I114" s="38"/>
      <c r="J114" s="38"/>
      <c r="K114" s="38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65" s="2" customFormat="1" ht="12" customHeight="1">
      <c r="A115" s="36"/>
      <c r="B115" s="37"/>
      <c r="C115" s="31" t="s">
        <v>2018</v>
      </c>
      <c r="D115" s="38"/>
      <c r="E115" s="38"/>
      <c r="F115" s="38"/>
      <c r="G115" s="38"/>
      <c r="H115" s="38"/>
      <c r="I115" s="38"/>
      <c r="J115" s="38"/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15.6" customHeight="1">
      <c r="A116" s="36"/>
      <c r="B116" s="37"/>
      <c r="C116" s="38"/>
      <c r="D116" s="38"/>
      <c r="E116" s="291" t="str">
        <f>E11</f>
        <v>D.1.4.05 - Zařízení slaboproudé elektrotechniky – EPS</v>
      </c>
      <c r="F116" s="340"/>
      <c r="G116" s="340"/>
      <c r="H116" s="340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6.9" customHeight="1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12" customHeight="1">
      <c r="A118" s="36"/>
      <c r="B118" s="37"/>
      <c r="C118" s="31" t="s">
        <v>20</v>
      </c>
      <c r="D118" s="38"/>
      <c r="E118" s="38"/>
      <c r="F118" s="29" t="str">
        <f>F14</f>
        <v>Vinohradská 114/1756, 116/1755, Praha3</v>
      </c>
      <c r="G118" s="38"/>
      <c r="H118" s="38"/>
      <c r="I118" s="31" t="s">
        <v>22</v>
      </c>
      <c r="J118" s="68" t="str">
        <f>IF(J14="","",J14)</f>
        <v>15. 4. 2022</v>
      </c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5" s="2" customFormat="1" ht="6.9" customHeight="1">
      <c r="A119" s="36"/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5" s="2" customFormat="1" ht="40.799999999999997" customHeight="1">
      <c r="A120" s="36"/>
      <c r="B120" s="37"/>
      <c r="C120" s="31" t="s">
        <v>24</v>
      </c>
      <c r="D120" s="38"/>
      <c r="E120" s="38"/>
      <c r="F120" s="29" t="str">
        <f>E17</f>
        <v>Městská část Praha 3, Havlíčkovo nám.9/700, Praha3</v>
      </c>
      <c r="G120" s="38"/>
      <c r="H120" s="38"/>
      <c r="I120" s="31" t="s">
        <v>32</v>
      </c>
      <c r="J120" s="34" t="str">
        <f>E23</f>
        <v>Contractis, s.r.o., Moulíkova 3286/1b, Praha 5</v>
      </c>
      <c r="K120" s="38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65" s="2" customFormat="1" ht="15.6" customHeight="1">
      <c r="A121" s="36"/>
      <c r="B121" s="37"/>
      <c r="C121" s="31" t="s">
        <v>30</v>
      </c>
      <c r="D121" s="38"/>
      <c r="E121" s="38"/>
      <c r="F121" s="29" t="str">
        <f>IF(E20="","",E20)</f>
        <v>Vyplň údaj</v>
      </c>
      <c r="G121" s="38"/>
      <c r="H121" s="38"/>
      <c r="I121" s="31" t="s">
        <v>37</v>
      </c>
      <c r="J121" s="34" t="str">
        <f>E26</f>
        <v xml:space="preserve"> </v>
      </c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65" s="2" customFormat="1" ht="10.35" customHeight="1">
      <c r="A122" s="36"/>
      <c r="B122" s="37"/>
      <c r="C122" s="38"/>
      <c r="D122" s="38"/>
      <c r="E122" s="38"/>
      <c r="F122" s="38"/>
      <c r="G122" s="38"/>
      <c r="H122" s="38"/>
      <c r="I122" s="38"/>
      <c r="J122" s="38"/>
      <c r="K122" s="38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65" s="11" customFormat="1" ht="29.25" customHeight="1">
      <c r="A123" s="166"/>
      <c r="B123" s="167"/>
      <c r="C123" s="168" t="s">
        <v>150</v>
      </c>
      <c r="D123" s="169" t="s">
        <v>65</v>
      </c>
      <c r="E123" s="169" t="s">
        <v>61</v>
      </c>
      <c r="F123" s="169" t="s">
        <v>62</v>
      </c>
      <c r="G123" s="169" t="s">
        <v>151</v>
      </c>
      <c r="H123" s="169" t="s">
        <v>152</v>
      </c>
      <c r="I123" s="169" t="s">
        <v>153</v>
      </c>
      <c r="J123" s="169" t="s">
        <v>137</v>
      </c>
      <c r="K123" s="170" t="s">
        <v>154</v>
      </c>
      <c r="L123" s="171"/>
      <c r="M123" s="77" t="s">
        <v>1</v>
      </c>
      <c r="N123" s="78" t="s">
        <v>44</v>
      </c>
      <c r="O123" s="78" t="s">
        <v>155</v>
      </c>
      <c r="P123" s="78" t="s">
        <v>156</v>
      </c>
      <c r="Q123" s="78" t="s">
        <v>157</v>
      </c>
      <c r="R123" s="78" t="s">
        <v>158</v>
      </c>
      <c r="S123" s="78" t="s">
        <v>159</v>
      </c>
      <c r="T123" s="79" t="s">
        <v>160</v>
      </c>
      <c r="U123" s="166"/>
      <c r="V123" s="166"/>
      <c r="W123" s="166"/>
      <c r="X123" s="166"/>
      <c r="Y123" s="166"/>
      <c r="Z123" s="166"/>
      <c r="AA123" s="166"/>
      <c r="AB123" s="166"/>
      <c r="AC123" s="166"/>
      <c r="AD123" s="166"/>
      <c r="AE123" s="166"/>
    </row>
    <row r="124" spans="1:65" s="2" customFormat="1" ht="22.8" customHeight="1">
      <c r="A124" s="36"/>
      <c r="B124" s="37"/>
      <c r="C124" s="84" t="s">
        <v>161</v>
      </c>
      <c r="D124" s="38"/>
      <c r="E124" s="38"/>
      <c r="F124" s="38"/>
      <c r="G124" s="38"/>
      <c r="H124" s="38"/>
      <c r="I124" s="38"/>
      <c r="J124" s="172">
        <f>BK124</f>
        <v>0</v>
      </c>
      <c r="K124" s="38"/>
      <c r="L124" s="41"/>
      <c r="M124" s="80"/>
      <c r="N124" s="173"/>
      <c r="O124" s="81"/>
      <c r="P124" s="174">
        <f>P125</f>
        <v>0</v>
      </c>
      <c r="Q124" s="81"/>
      <c r="R124" s="174">
        <f>R125</f>
        <v>0</v>
      </c>
      <c r="S124" s="81"/>
      <c r="T124" s="175">
        <f>T125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79</v>
      </c>
      <c r="AU124" s="19" t="s">
        <v>139</v>
      </c>
      <c r="BK124" s="176">
        <f>BK125</f>
        <v>0</v>
      </c>
    </row>
    <row r="125" spans="1:65" s="12" customFormat="1" ht="25.95" customHeight="1">
      <c r="B125" s="177"/>
      <c r="C125" s="178"/>
      <c r="D125" s="179" t="s">
        <v>79</v>
      </c>
      <c r="E125" s="180" t="s">
        <v>533</v>
      </c>
      <c r="F125" s="180" t="s">
        <v>534</v>
      </c>
      <c r="G125" s="178"/>
      <c r="H125" s="178"/>
      <c r="I125" s="181"/>
      <c r="J125" s="182">
        <f>BK125</f>
        <v>0</v>
      </c>
      <c r="K125" s="178"/>
      <c r="L125" s="183"/>
      <c r="M125" s="184"/>
      <c r="N125" s="185"/>
      <c r="O125" s="185"/>
      <c r="P125" s="186">
        <f>P126</f>
        <v>0</v>
      </c>
      <c r="Q125" s="185"/>
      <c r="R125" s="186">
        <f>R126</f>
        <v>0</v>
      </c>
      <c r="S125" s="185"/>
      <c r="T125" s="187">
        <f>T126</f>
        <v>0</v>
      </c>
      <c r="AR125" s="188" t="s">
        <v>90</v>
      </c>
      <c r="AT125" s="189" t="s">
        <v>79</v>
      </c>
      <c r="AU125" s="189" t="s">
        <v>80</v>
      </c>
      <c r="AY125" s="188" t="s">
        <v>164</v>
      </c>
      <c r="BK125" s="190">
        <f>BK126</f>
        <v>0</v>
      </c>
    </row>
    <row r="126" spans="1:65" s="12" customFormat="1" ht="22.8" customHeight="1">
      <c r="B126" s="177"/>
      <c r="C126" s="178"/>
      <c r="D126" s="179" t="s">
        <v>79</v>
      </c>
      <c r="E126" s="191" t="s">
        <v>2745</v>
      </c>
      <c r="F126" s="191" t="s">
        <v>2746</v>
      </c>
      <c r="G126" s="178"/>
      <c r="H126" s="178"/>
      <c r="I126" s="181"/>
      <c r="J126" s="192">
        <f>BK126</f>
        <v>0</v>
      </c>
      <c r="K126" s="178"/>
      <c r="L126" s="183"/>
      <c r="M126" s="184"/>
      <c r="N126" s="185"/>
      <c r="O126" s="185"/>
      <c r="P126" s="186">
        <f>P127+P150</f>
        <v>0</v>
      </c>
      <c r="Q126" s="185"/>
      <c r="R126" s="186">
        <f>R127+R150</f>
        <v>0</v>
      </c>
      <c r="S126" s="185"/>
      <c r="T126" s="187">
        <f>T127+T150</f>
        <v>0</v>
      </c>
      <c r="AR126" s="188" t="s">
        <v>90</v>
      </c>
      <c r="AT126" s="189" t="s">
        <v>79</v>
      </c>
      <c r="AU126" s="189" t="s">
        <v>88</v>
      </c>
      <c r="AY126" s="188" t="s">
        <v>164</v>
      </c>
      <c r="BK126" s="190">
        <f>BK127+BK150</f>
        <v>0</v>
      </c>
    </row>
    <row r="127" spans="1:65" s="12" customFormat="1" ht="20.85" customHeight="1">
      <c r="B127" s="177"/>
      <c r="C127" s="178"/>
      <c r="D127" s="179" t="s">
        <v>79</v>
      </c>
      <c r="E127" s="191" t="s">
        <v>2747</v>
      </c>
      <c r="F127" s="191" t="s">
        <v>2748</v>
      </c>
      <c r="G127" s="178"/>
      <c r="H127" s="178"/>
      <c r="I127" s="181"/>
      <c r="J127" s="192">
        <f>BK127</f>
        <v>0</v>
      </c>
      <c r="K127" s="178"/>
      <c r="L127" s="183"/>
      <c r="M127" s="184"/>
      <c r="N127" s="185"/>
      <c r="O127" s="185"/>
      <c r="P127" s="186">
        <f>SUM(P128:P149)</f>
        <v>0</v>
      </c>
      <c r="Q127" s="185"/>
      <c r="R127" s="186">
        <f>SUM(R128:R149)</f>
        <v>0</v>
      </c>
      <c r="S127" s="185"/>
      <c r="T127" s="187">
        <f>SUM(T128:T149)</f>
        <v>0</v>
      </c>
      <c r="AR127" s="188" t="s">
        <v>90</v>
      </c>
      <c r="AT127" s="189" t="s">
        <v>79</v>
      </c>
      <c r="AU127" s="189" t="s">
        <v>90</v>
      </c>
      <c r="AY127" s="188" t="s">
        <v>164</v>
      </c>
      <c r="BK127" s="190">
        <f>SUM(BK128:BK149)</f>
        <v>0</v>
      </c>
    </row>
    <row r="128" spans="1:65" s="2" customFormat="1" ht="22.2" customHeight="1">
      <c r="A128" s="36"/>
      <c r="B128" s="37"/>
      <c r="C128" s="193" t="s">
        <v>88</v>
      </c>
      <c r="D128" s="193" t="s">
        <v>166</v>
      </c>
      <c r="E128" s="194" t="s">
        <v>2749</v>
      </c>
      <c r="F128" s="195" t="s">
        <v>2750</v>
      </c>
      <c r="G128" s="196" t="s">
        <v>325</v>
      </c>
      <c r="H128" s="197">
        <v>1</v>
      </c>
      <c r="I128" s="198"/>
      <c r="J128" s="199">
        <f t="shared" ref="J128:J149" si="0">ROUND(I128*H128,2)</f>
        <v>0</v>
      </c>
      <c r="K128" s="195" t="s">
        <v>1</v>
      </c>
      <c r="L128" s="41"/>
      <c r="M128" s="200" t="s">
        <v>1</v>
      </c>
      <c r="N128" s="201" t="s">
        <v>45</v>
      </c>
      <c r="O128" s="73"/>
      <c r="P128" s="202">
        <f t="shared" ref="P128:P149" si="1">O128*H128</f>
        <v>0</v>
      </c>
      <c r="Q128" s="202">
        <v>0</v>
      </c>
      <c r="R128" s="202">
        <f t="shared" ref="R128:R149" si="2">Q128*H128</f>
        <v>0</v>
      </c>
      <c r="S128" s="202">
        <v>0</v>
      </c>
      <c r="T128" s="203">
        <f t="shared" ref="T128:T149" si="3"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04" t="s">
        <v>270</v>
      </c>
      <c r="AT128" s="204" t="s">
        <v>166</v>
      </c>
      <c r="AU128" s="204" t="s">
        <v>179</v>
      </c>
      <c r="AY128" s="19" t="s">
        <v>164</v>
      </c>
      <c r="BE128" s="205">
        <f t="shared" ref="BE128:BE149" si="4">IF(N128="základní",J128,0)</f>
        <v>0</v>
      </c>
      <c r="BF128" s="205">
        <f t="shared" ref="BF128:BF149" si="5">IF(N128="snížená",J128,0)</f>
        <v>0</v>
      </c>
      <c r="BG128" s="205">
        <f t="shared" ref="BG128:BG149" si="6">IF(N128="zákl. přenesená",J128,0)</f>
        <v>0</v>
      </c>
      <c r="BH128" s="205">
        <f t="shared" ref="BH128:BH149" si="7">IF(N128="sníž. přenesená",J128,0)</f>
        <v>0</v>
      </c>
      <c r="BI128" s="205">
        <f t="shared" ref="BI128:BI149" si="8">IF(N128="nulová",J128,0)</f>
        <v>0</v>
      </c>
      <c r="BJ128" s="19" t="s">
        <v>88</v>
      </c>
      <c r="BK128" s="205">
        <f t="shared" ref="BK128:BK149" si="9">ROUND(I128*H128,2)</f>
        <v>0</v>
      </c>
      <c r="BL128" s="19" t="s">
        <v>270</v>
      </c>
      <c r="BM128" s="204" t="s">
        <v>2751</v>
      </c>
    </row>
    <row r="129" spans="1:65" s="2" customFormat="1" ht="14.4" customHeight="1">
      <c r="A129" s="36"/>
      <c r="B129" s="37"/>
      <c r="C129" s="193" t="s">
        <v>90</v>
      </c>
      <c r="D129" s="193" t="s">
        <v>166</v>
      </c>
      <c r="E129" s="194" t="s">
        <v>2752</v>
      </c>
      <c r="F129" s="195" t="s">
        <v>2753</v>
      </c>
      <c r="G129" s="196" t="s">
        <v>325</v>
      </c>
      <c r="H129" s="197">
        <v>1</v>
      </c>
      <c r="I129" s="198"/>
      <c r="J129" s="199">
        <f t="shared" si="0"/>
        <v>0</v>
      </c>
      <c r="K129" s="195" t="s">
        <v>1</v>
      </c>
      <c r="L129" s="41"/>
      <c r="M129" s="200" t="s">
        <v>1</v>
      </c>
      <c r="N129" s="201" t="s">
        <v>45</v>
      </c>
      <c r="O129" s="73"/>
      <c r="P129" s="202">
        <f t="shared" si="1"/>
        <v>0</v>
      </c>
      <c r="Q129" s="202">
        <v>0</v>
      </c>
      <c r="R129" s="202">
        <f t="shared" si="2"/>
        <v>0</v>
      </c>
      <c r="S129" s="202">
        <v>0</v>
      </c>
      <c r="T129" s="203">
        <f t="shared" si="3"/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04" t="s">
        <v>270</v>
      </c>
      <c r="AT129" s="204" t="s">
        <v>166</v>
      </c>
      <c r="AU129" s="204" t="s">
        <v>179</v>
      </c>
      <c r="AY129" s="19" t="s">
        <v>164</v>
      </c>
      <c r="BE129" s="205">
        <f t="shared" si="4"/>
        <v>0</v>
      </c>
      <c r="BF129" s="205">
        <f t="shared" si="5"/>
        <v>0</v>
      </c>
      <c r="BG129" s="205">
        <f t="shared" si="6"/>
        <v>0</v>
      </c>
      <c r="BH129" s="205">
        <f t="shared" si="7"/>
        <v>0</v>
      </c>
      <c r="BI129" s="205">
        <f t="shared" si="8"/>
        <v>0</v>
      </c>
      <c r="BJ129" s="19" t="s">
        <v>88</v>
      </c>
      <c r="BK129" s="205">
        <f t="shared" si="9"/>
        <v>0</v>
      </c>
      <c r="BL129" s="19" t="s">
        <v>270</v>
      </c>
      <c r="BM129" s="204" t="s">
        <v>2754</v>
      </c>
    </row>
    <row r="130" spans="1:65" s="2" customFormat="1" ht="14.4" customHeight="1">
      <c r="A130" s="36"/>
      <c r="B130" s="37"/>
      <c r="C130" s="193" t="s">
        <v>179</v>
      </c>
      <c r="D130" s="193" t="s">
        <v>166</v>
      </c>
      <c r="E130" s="194" t="s">
        <v>2755</v>
      </c>
      <c r="F130" s="195" t="s">
        <v>2756</v>
      </c>
      <c r="G130" s="196" t="s">
        <v>325</v>
      </c>
      <c r="H130" s="197">
        <v>1</v>
      </c>
      <c r="I130" s="198"/>
      <c r="J130" s="199">
        <f t="shared" si="0"/>
        <v>0</v>
      </c>
      <c r="K130" s="195" t="s">
        <v>1</v>
      </c>
      <c r="L130" s="41"/>
      <c r="M130" s="200" t="s">
        <v>1</v>
      </c>
      <c r="N130" s="201" t="s">
        <v>45</v>
      </c>
      <c r="O130" s="73"/>
      <c r="P130" s="202">
        <f t="shared" si="1"/>
        <v>0</v>
      </c>
      <c r="Q130" s="202">
        <v>0</v>
      </c>
      <c r="R130" s="202">
        <f t="shared" si="2"/>
        <v>0</v>
      </c>
      <c r="S130" s="202">
        <v>0</v>
      </c>
      <c r="T130" s="203">
        <f t="shared" si="3"/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04" t="s">
        <v>270</v>
      </c>
      <c r="AT130" s="204" t="s">
        <v>166</v>
      </c>
      <c r="AU130" s="204" t="s">
        <v>179</v>
      </c>
      <c r="AY130" s="19" t="s">
        <v>164</v>
      </c>
      <c r="BE130" s="205">
        <f t="shared" si="4"/>
        <v>0</v>
      </c>
      <c r="BF130" s="205">
        <f t="shared" si="5"/>
        <v>0</v>
      </c>
      <c r="BG130" s="205">
        <f t="shared" si="6"/>
        <v>0</v>
      </c>
      <c r="BH130" s="205">
        <f t="shared" si="7"/>
        <v>0</v>
      </c>
      <c r="BI130" s="205">
        <f t="shared" si="8"/>
        <v>0</v>
      </c>
      <c r="BJ130" s="19" t="s">
        <v>88</v>
      </c>
      <c r="BK130" s="205">
        <f t="shared" si="9"/>
        <v>0</v>
      </c>
      <c r="BL130" s="19" t="s">
        <v>270</v>
      </c>
      <c r="BM130" s="204" t="s">
        <v>2757</v>
      </c>
    </row>
    <row r="131" spans="1:65" s="2" customFormat="1" ht="14.4" customHeight="1">
      <c r="A131" s="36"/>
      <c r="B131" s="37"/>
      <c r="C131" s="193" t="s">
        <v>171</v>
      </c>
      <c r="D131" s="193" t="s">
        <v>166</v>
      </c>
      <c r="E131" s="194" t="s">
        <v>2758</v>
      </c>
      <c r="F131" s="195" t="s">
        <v>2759</v>
      </c>
      <c r="G131" s="196" t="s">
        <v>325</v>
      </c>
      <c r="H131" s="197">
        <v>1</v>
      </c>
      <c r="I131" s="198"/>
      <c r="J131" s="199">
        <f t="shared" si="0"/>
        <v>0</v>
      </c>
      <c r="K131" s="195" t="s">
        <v>1</v>
      </c>
      <c r="L131" s="41"/>
      <c r="M131" s="200" t="s">
        <v>1</v>
      </c>
      <c r="N131" s="201" t="s">
        <v>45</v>
      </c>
      <c r="O131" s="73"/>
      <c r="P131" s="202">
        <f t="shared" si="1"/>
        <v>0</v>
      </c>
      <c r="Q131" s="202">
        <v>0</v>
      </c>
      <c r="R131" s="202">
        <f t="shared" si="2"/>
        <v>0</v>
      </c>
      <c r="S131" s="202">
        <v>0</v>
      </c>
      <c r="T131" s="203">
        <f t="shared" si="3"/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04" t="s">
        <v>270</v>
      </c>
      <c r="AT131" s="204" t="s">
        <v>166</v>
      </c>
      <c r="AU131" s="204" t="s">
        <v>179</v>
      </c>
      <c r="AY131" s="19" t="s">
        <v>164</v>
      </c>
      <c r="BE131" s="205">
        <f t="shared" si="4"/>
        <v>0</v>
      </c>
      <c r="BF131" s="205">
        <f t="shared" si="5"/>
        <v>0</v>
      </c>
      <c r="BG131" s="205">
        <f t="shared" si="6"/>
        <v>0</v>
      </c>
      <c r="BH131" s="205">
        <f t="shared" si="7"/>
        <v>0</v>
      </c>
      <c r="BI131" s="205">
        <f t="shared" si="8"/>
        <v>0</v>
      </c>
      <c r="BJ131" s="19" t="s">
        <v>88</v>
      </c>
      <c r="BK131" s="205">
        <f t="shared" si="9"/>
        <v>0</v>
      </c>
      <c r="BL131" s="19" t="s">
        <v>270</v>
      </c>
      <c r="BM131" s="204" t="s">
        <v>2760</v>
      </c>
    </row>
    <row r="132" spans="1:65" s="2" customFormat="1" ht="14.4" customHeight="1">
      <c r="A132" s="36"/>
      <c r="B132" s="37"/>
      <c r="C132" s="193" t="s">
        <v>189</v>
      </c>
      <c r="D132" s="193" t="s">
        <v>166</v>
      </c>
      <c r="E132" s="194" t="s">
        <v>2761</v>
      </c>
      <c r="F132" s="195" t="s">
        <v>2762</v>
      </c>
      <c r="G132" s="196" t="s">
        <v>325</v>
      </c>
      <c r="H132" s="197">
        <v>1</v>
      </c>
      <c r="I132" s="198"/>
      <c r="J132" s="199">
        <f t="shared" si="0"/>
        <v>0</v>
      </c>
      <c r="K132" s="195" t="s">
        <v>1</v>
      </c>
      <c r="L132" s="41"/>
      <c r="M132" s="200" t="s">
        <v>1</v>
      </c>
      <c r="N132" s="201" t="s">
        <v>45</v>
      </c>
      <c r="O132" s="73"/>
      <c r="P132" s="202">
        <f t="shared" si="1"/>
        <v>0</v>
      </c>
      <c r="Q132" s="202">
        <v>0</v>
      </c>
      <c r="R132" s="202">
        <f t="shared" si="2"/>
        <v>0</v>
      </c>
      <c r="S132" s="202">
        <v>0</v>
      </c>
      <c r="T132" s="203">
        <f t="shared" si="3"/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04" t="s">
        <v>270</v>
      </c>
      <c r="AT132" s="204" t="s">
        <v>166</v>
      </c>
      <c r="AU132" s="204" t="s">
        <v>179</v>
      </c>
      <c r="AY132" s="19" t="s">
        <v>164</v>
      </c>
      <c r="BE132" s="205">
        <f t="shared" si="4"/>
        <v>0</v>
      </c>
      <c r="BF132" s="205">
        <f t="shared" si="5"/>
        <v>0</v>
      </c>
      <c r="BG132" s="205">
        <f t="shared" si="6"/>
        <v>0</v>
      </c>
      <c r="BH132" s="205">
        <f t="shared" si="7"/>
        <v>0</v>
      </c>
      <c r="BI132" s="205">
        <f t="shared" si="8"/>
        <v>0</v>
      </c>
      <c r="BJ132" s="19" t="s">
        <v>88</v>
      </c>
      <c r="BK132" s="205">
        <f t="shared" si="9"/>
        <v>0</v>
      </c>
      <c r="BL132" s="19" t="s">
        <v>270</v>
      </c>
      <c r="BM132" s="204" t="s">
        <v>2763</v>
      </c>
    </row>
    <row r="133" spans="1:65" s="2" customFormat="1" ht="14.4" customHeight="1">
      <c r="A133" s="36"/>
      <c r="B133" s="37"/>
      <c r="C133" s="193" t="s">
        <v>198</v>
      </c>
      <c r="D133" s="193" t="s">
        <v>166</v>
      </c>
      <c r="E133" s="194" t="s">
        <v>2764</v>
      </c>
      <c r="F133" s="195" t="s">
        <v>2765</v>
      </c>
      <c r="G133" s="196" t="s">
        <v>325</v>
      </c>
      <c r="H133" s="197">
        <v>1</v>
      </c>
      <c r="I133" s="198"/>
      <c r="J133" s="199">
        <f t="shared" si="0"/>
        <v>0</v>
      </c>
      <c r="K133" s="195" t="s">
        <v>1</v>
      </c>
      <c r="L133" s="41"/>
      <c r="M133" s="200" t="s">
        <v>1</v>
      </c>
      <c r="N133" s="201" t="s">
        <v>45</v>
      </c>
      <c r="O133" s="73"/>
      <c r="P133" s="202">
        <f t="shared" si="1"/>
        <v>0</v>
      </c>
      <c r="Q133" s="202">
        <v>0</v>
      </c>
      <c r="R133" s="202">
        <f t="shared" si="2"/>
        <v>0</v>
      </c>
      <c r="S133" s="202">
        <v>0</v>
      </c>
      <c r="T133" s="203">
        <f t="shared" si="3"/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04" t="s">
        <v>270</v>
      </c>
      <c r="AT133" s="204" t="s">
        <v>166</v>
      </c>
      <c r="AU133" s="204" t="s">
        <v>179</v>
      </c>
      <c r="AY133" s="19" t="s">
        <v>164</v>
      </c>
      <c r="BE133" s="205">
        <f t="shared" si="4"/>
        <v>0</v>
      </c>
      <c r="BF133" s="205">
        <f t="shared" si="5"/>
        <v>0</v>
      </c>
      <c r="BG133" s="205">
        <f t="shared" si="6"/>
        <v>0</v>
      </c>
      <c r="BH133" s="205">
        <f t="shared" si="7"/>
        <v>0</v>
      </c>
      <c r="BI133" s="205">
        <f t="shared" si="8"/>
        <v>0</v>
      </c>
      <c r="BJ133" s="19" t="s">
        <v>88</v>
      </c>
      <c r="BK133" s="205">
        <f t="shared" si="9"/>
        <v>0</v>
      </c>
      <c r="BL133" s="19" t="s">
        <v>270</v>
      </c>
      <c r="BM133" s="204" t="s">
        <v>2766</v>
      </c>
    </row>
    <row r="134" spans="1:65" s="2" customFormat="1" ht="22.2" customHeight="1">
      <c r="A134" s="36"/>
      <c r="B134" s="37"/>
      <c r="C134" s="193" t="s">
        <v>207</v>
      </c>
      <c r="D134" s="193" t="s">
        <v>166</v>
      </c>
      <c r="E134" s="194" t="s">
        <v>2767</v>
      </c>
      <c r="F134" s="195" t="s">
        <v>2768</v>
      </c>
      <c r="G134" s="196" t="s">
        <v>325</v>
      </c>
      <c r="H134" s="197">
        <v>1</v>
      </c>
      <c r="I134" s="198"/>
      <c r="J134" s="199">
        <f t="shared" si="0"/>
        <v>0</v>
      </c>
      <c r="K134" s="195" t="s">
        <v>1</v>
      </c>
      <c r="L134" s="41"/>
      <c r="M134" s="200" t="s">
        <v>1</v>
      </c>
      <c r="N134" s="201" t="s">
        <v>45</v>
      </c>
      <c r="O134" s="73"/>
      <c r="P134" s="202">
        <f t="shared" si="1"/>
        <v>0</v>
      </c>
      <c r="Q134" s="202">
        <v>0</v>
      </c>
      <c r="R134" s="202">
        <f t="shared" si="2"/>
        <v>0</v>
      </c>
      <c r="S134" s="202">
        <v>0</v>
      </c>
      <c r="T134" s="203">
        <f t="shared" si="3"/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04" t="s">
        <v>270</v>
      </c>
      <c r="AT134" s="204" t="s">
        <v>166</v>
      </c>
      <c r="AU134" s="204" t="s">
        <v>179</v>
      </c>
      <c r="AY134" s="19" t="s">
        <v>164</v>
      </c>
      <c r="BE134" s="205">
        <f t="shared" si="4"/>
        <v>0</v>
      </c>
      <c r="BF134" s="205">
        <f t="shared" si="5"/>
        <v>0</v>
      </c>
      <c r="BG134" s="205">
        <f t="shared" si="6"/>
        <v>0</v>
      </c>
      <c r="BH134" s="205">
        <f t="shared" si="7"/>
        <v>0</v>
      </c>
      <c r="BI134" s="205">
        <f t="shared" si="8"/>
        <v>0</v>
      </c>
      <c r="BJ134" s="19" t="s">
        <v>88</v>
      </c>
      <c r="BK134" s="205">
        <f t="shared" si="9"/>
        <v>0</v>
      </c>
      <c r="BL134" s="19" t="s">
        <v>270</v>
      </c>
      <c r="BM134" s="204" t="s">
        <v>2769</v>
      </c>
    </row>
    <row r="135" spans="1:65" s="2" customFormat="1" ht="14.4" customHeight="1">
      <c r="A135" s="36"/>
      <c r="B135" s="37"/>
      <c r="C135" s="193" t="s">
        <v>193</v>
      </c>
      <c r="D135" s="193" t="s">
        <v>166</v>
      </c>
      <c r="E135" s="194" t="s">
        <v>2770</v>
      </c>
      <c r="F135" s="195" t="s">
        <v>2771</v>
      </c>
      <c r="G135" s="196" t="s">
        <v>325</v>
      </c>
      <c r="H135" s="197">
        <v>1</v>
      </c>
      <c r="I135" s="198"/>
      <c r="J135" s="199">
        <f t="shared" si="0"/>
        <v>0</v>
      </c>
      <c r="K135" s="195" t="s">
        <v>1</v>
      </c>
      <c r="L135" s="41"/>
      <c r="M135" s="200" t="s">
        <v>1</v>
      </c>
      <c r="N135" s="201" t="s">
        <v>45</v>
      </c>
      <c r="O135" s="73"/>
      <c r="P135" s="202">
        <f t="shared" si="1"/>
        <v>0</v>
      </c>
      <c r="Q135" s="202">
        <v>0</v>
      </c>
      <c r="R135" s="202">
        <f t="shared" si="2"/>
        <v>0</v>
      </c>
      <c r="S135" s="202">
        <v>0</v>
      </c>
      <c r="T135" s="203">
        <f t="shared" si="3"/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04" t="s">
        <v>270</v>
      </c>
      <c r="AT135" s="204" t="s">
        <v>166</v>
      </c>
      <c r="AU135" s="204" t="s">
        <v>179</v>
      </c>
      <c r="AY135" s="19" t="s">
        <v>164</v>
      </c>
      <c r="BE135" s="205">
        <f t="shared" si="4"/>
        <v>0</v>
      </c>
      <c r="BF135" s="205">
        <f t="shared" si="5"/>
        <v>0</v>
      </c>
      <c r="BG135" s="205">
        <f t="shared" si="6"/>
        <v>0</v>
      </c>
      <c r="BH135" s="205">
        <f t="shared" si="7"/>
        <v>0</v>
      </c>
      <c r="BI135" s="205">
        <f t="shared" si="8"/>
        <v>0</v>
      </c>
      <c r="BJ135" s="19" t="s">
        <v>88</v>
      </c>
      <c r="BK135" s="205">
        <f t="shared" si="9"/>
        <v>0</v>
      </c>
      <c r="BL135" s="19" t="s">
        <v>270</v>
      </c>
      <c r="BM135" s="204" t="s">
        <v>2772</v>
      </c>
    </row>
    <row r="136" spans="1:65" s="2" customFormat="1" ht="14.4" customHeight="1">
      <c r="A136" s="36"/>
      <c r="B136" s="37"/>
      <c r="C136" s="193" t="s">
        <v>219</v>
      </c>
      <c r="D136" s="193" t="s">
        <v>166</v>
      </c>
      <c r="E136" s="194" t="s">
        <v>2773</v>
      </c>
      <c r="F136" s="195" t="s">
        <v>2774</v>
      </c>
      <c r="G136" s="196" t="s">
        <v>335</v>
      </c>
      <c r="H136" s="197">
        <v>430</v>
      </c>
      <c r="I136" s="198"/>
      <c r="J136" s="199">
        <f t="shared" si="0"/>
        <v>0</v>
      </c>
      <c r="K136" s="195" t="s">
        <v>1</v>
      </c>
      <c r="L136" s="41"/>
      <c r="M136" s="200" t="s">
        <v>1</v>
      </c>
      <c r="N136" s="201" t="s">
        <v>45</v>
      </c>
      <c r="O136" s="73"/>
      <c r="P136" s="202">
        <f t="shared" si="1"/>
        <v>0</v>
      </c>
      <c r="Q136" s="202">
        <v>0</v>
      </c>
      <c r="R136" s="202">
        <f t="shared" si="2"/>
        <v>0</v>
      </c>
      <c r="S136" s="202">
        <v>0</v>
      </c>
      <c r="T136" s="203">
        <f t="shared" si="3"/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4" t="s">
        <v>270</v>
      </c>
      <c r="AT136" s="204" t="s">
        <v>166</v>
      </c>
      <c r="AU136" s="204" t="s">
        <v>179</v>
      </c>
      <c r="AY136" s="19" t="s">
        <v>164</v>
      </c>
      <c r="BE136" s="205">
        <f t="shared" si="4"/>
        <v>0</v>
      </c>
      <c r="BF136" s="205">
        <f t="shared" si="5"/>
        <v>0</v>
      </c>
      <c r="BG136" s="205">
        <f t="shared" si="6"/>
        <v>0</v>
      </c>
      <c r="BH136" s="205">
        <f t="shared" si="7"/>
        <v>0</v>
      </c>
      <c r="BI136" s="205">
        <f t="shared" si="8"/>
        <v>0</v>
      </c>
      <c r="BJ136" s="19" t="s">
        <v>88</v>
      </c>
      <c r="BK136" s="205">
        <f t="shared" si="9"/>
        <v>0</v>
      </c>
      <c r="BL136" s="19" t="s">
        <v>270</v>
      </c>
      <c r="BM136" s="204" t="s">
        <v>2775</v>
      </c>
    </row>
    <row r="137" spans="1:65" s="2" customFormat="1" ht="14.4" customHeight="1">
      <c r="A137" s="36"/>
      <c r="B137" s="37"/>
      <c r="C137" s="193" t="s">
        <v>226</v>
      </c>
      <c r="D137" s="193" t="s">
        <v>166</v>
      </c>
      <c r="E137" s="194" t="s">
        <v>2776</v>
      </c>
      <c r="F137" s="195" t="s">
        <v>2777</v>
      </c>
      <c r="G137" s="196" t="s">
        <v>325</v>
      </c>
      <c r="H137" s="197">
        <v>11</v>
      </c>
      <c r="I137" s="198"/>
      <c r="J137" s="199">
        <f t="shared" si="0"/>
        <v>0</v>
      </c>
      <c r="K137" s="195" t="s">
        <v>1</v>
      </c>
      <c r="L137" s="41"/>
      <c r="M137" s="200" t="s">
        <v>1</v>
      </c>
      <c r="N137" s="201" t="s">
        <v>45</v>
      </c>
      <c r="O137" s="73"/>
      <c r="P137" s="202">
        <f t="shared" si="1"/>
        <v>0</v>
      </c>
      <c r="Q137" s="202">
        <v>0</v>
      </c>
      <c r="R137" s="202">
        <f t="shared" si="2"/>
        <v>0</v>
      </c>
      <c r="S137" s="202">
        <v>0</v>
      </c>
      <c r="T137" s="203">
        <f t="shared" si="3"/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04" t="s">
        <v>270</v>
      </c>
      <c r="AT137" s="204" t="s">
        <v>166</v>
      </c>
      <c r="AU137" s="204" t="s">
        <v>179</v>
      </c>
      <c r="AY137" s="19" t="s">
        <v>164</v>
      </c>
      <c r="BE137" s="205">
        <f t="shared" si="4"/>
        <v>0</v>
      </c>
      <c r="BF137" s="205">
        <f t="shared" si="5"/>
        <v>0</v>
      </c>
      <c r="BG137" s="205">
        <f t="shared" si="6"/>
        <v>0</v>
      </c>
      <c r="BH137" s="205">
        <f t="shared" si="7"/>
        <v>0</v>
      </c>
      <c r="BI137" s="205">
        <f t="shared" si="8"/>
        <v>0</v>
      </c>
      <c r="BJ137" s="19" t="s">
        <v>88</v>
      </c>
      <c r="BK137" s="205">
        <f t="shared" si="9"/>
        <v>0</v>
      </c>
      <c r="BL137" s="19" t="s">
        <v>270</v>
      </c>
      <c r="BM137" s="204" t="s">
        <v>2778</v>
      </c>
    </row>
    <row r="138" spans="1:65" s="2" customFormat="1" ht="14.4" customHeight="1">
      <c r="A138" s="36"/>
      <c r="B138" s="37"/>
      <c r="C138" s="193" t="s">
        <v>240</v>
      </c>
      <c r="D138" s="193" t="s">
        <v>166</v>
      </c>
      <c r="E138" s="194" t="s">
        <v>2779</v>
      </c>
      <c r="F138" s="195" t="s">
        <v>2780</v>
      </c>
      <c r="G138" s="196" t="s">
        <v>325</v>
      </c>
      <c r="H138" s="197">
        <v>5</v>
      </c>
      <c r="I138" s="198"/>
      <c r="J138" s="199">
        <f t="shared" si="0"/>
        <v>0</v>
      </c>
      <c r="K138" s="195" t="s">
        <v>1</v>
      </c>
      <c r="L138" s="41"/>
      <c r="M138" s="200" t="s">
        <v>1</v>
      </c>
      <c r="N138" s="201" t="s">
        <v>45</v>
      </c>
      <c r="O138" s="73"/>
      <c r="P138" s="202">
        <f t="shared" si="1"/>
        <v>0</v>
      </c>
      <c r="Q138" s="202">
        <v>0</v>
      </c>
      <c r="R138" s="202">
        <f t="shared" si="2"/>
        <v>0</v>
      </c>
      <c r="S138" s="202">
        <v>0</v>
      </c>
      <c r="T138" s="203">
        <f t="shared" si="3"/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4" t="s">
        <v>270</v>
      </c>
      <c r="AT138" s="204" t="s">
        <v>166</v>
      </c>
      <c r="AU138" s="204" t="s">
        <v>179</v>
      </c>
      <c r="AY138" s="19" t="s">
        <v>164</v>
      </c>
      <c r="BE138" s="205">
        <f t="shared" si="4"/>
        <v>0</v>
      </c>
      <c r="BF138" s="205">
        <f t="shared" si="5"/>
        <v>0</v>
      </c>
      <c r="BG138" s="205">
        <f t="shared" si="6"/>
        <v>0</v>
      </c>
      <c r="BH138" s="205">
        <f t="shared" si="7"/>
        <v>0</v>
      </c>
      <c r="BI138" s="205">
        <f t="shared" si="8"/>
        <v>0</v>
      </c>
      <c r="BJ138" s="19" t="s">
        <v>88</v>
      </c>
      <c r="BK138" s="205">
        <f t="shared" si="9"/>
        <v>0</v>
      </c>
      <c r="BL138" s="19" t="s">
        <v>270</v>
      </c>
      <c r="BM138" s="204" t="s">
        <v>2781</v>
      </c>
    </row>
    <row r="139" spans="1:65" s="2" customFormat="1" ht="14.4" customHeight="1">
      <c r="A139" s="36"/>
      <c r="B139" s="37"/>
      <c r="C139" s="193" t="s">
        <v>245</v>
      </c>
      <c r="D139" s="193" t="s">
        <v>166</v>
      </c>
      <c r="E139" s="194" t="s">
        <v>2782</v>
      </c>
      <c r="F139" s="195" t="s">
        <v>2783</v>
      </c>
      <c r="G139" s="196" t="s">
        <v>325</v>
      </c>
      <c r="H139" s="197">
        <v>7</v>
      </c>
      <c r="I139" s="198"/>
      <c r="J139" s="199">
        <f t="shared" si="0"/>
        <v>0</v>
      </c>
      <c r="K139" s="195" t="s">
        <v>1</v>
      </c>
      <c r="L139" s="41"/>
      <c r="M139" s="200" t="s">
        <v>1</v>
      </c>
      <c r="N139" s="201" t="s">
        <v>45</v>
      </c>
      <c r="O139" s="73"/>
      <c r="P139" s="202">
        <f t="shared" si="1"/>
        <v>0</v>
      </c>
      <c r="Q139" s="202">
        <v>0</v>
      </c>
      <c r="R139" s="202">
        <f t="shared" si="2"/>
        <v>0</v>
      </c>
      <c r="S139" s="202">
        <v>0</v>
      </c>
      <c r="T139" s="203">
        <f t="shared" si="3"/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4" t="s">
        <v>270</v>
      </c>
      <c r="AT139" s="204" t="s">
        <v>166</v>
      </c>
      <c r="AU139" s="204" t="s">
        <v>179</v>
      </c>
      <c r="AY139" s="19" t="s">
        <v>164</v>
      </c>
      <c r="BE139" s="205">
        <f t="shared" si="4"/>
        <v>0</v>
      </c>
      <c r="BF139" s="205">
        <f t="shared" si="5"/>
        <v>0</v>
      </c>
      <c r="BG139" s="205">
        <f t="shared" si="6"/>
        <v>0</v>
      </c>
      <c r="BH139" s="205">
        <f t="shared" si="7"/>
        <v>0</v>
      </c>
      <c r="BI139" s="205">
        <f t="shared" si="8"/>
        <v>0</v>
      </c>
      <c r="BJ139" s="19" t="s">
        <v>88</v>
      </c>
      <c r="BK139" s="205">
        <f t="shared" si="9"/>
        <v>0</v>
      </c>
      <c r="BL139" s="19" t="s">
        <v>270</v>
      </c>
      <c r="BM139" s="204" t="s">
        <v>2784</v>
      </c>
    </row>
    <row r="140" spans="1:65" s="2" customFormat="1" ht="14.4" customHeight="1">
      <c r="A140" s="36"/>
      <c r="B140" s="37"/>
      <c r="C140" s="193" t="s">
        <v>253</v>
      </c>
      <c r="D140" s="193" t="s">
        <v>166</v>
      </c>
      <c r="E140" s="194" t="s">
        <v>2785</v>
      </c>
      <c r="F140" s="195" t="s">
        <v>2786</v>
      </c>
      <c r="G140" s="196" t="s">
        <v>325</v>
      </c>
      <c r="H140" s="197">
        <v>1</v>
      </c>
      <c r="I140" s="198"/>
      <c r="J140" s="199">
        <f t="shared" si="0"/>
        <v>0</v>
      </c>
      <c r="K140" s="195" t="s">
        <v>1</v>
      </c>
      <c r="L140" s="41"/>
      <c r="M140" s="200" t="s">
        <v>1</v>
      </c>
      <c r="N140" s="201" t="s">
        <v>45</v>
      </c>
      <c r="O140" s="73"/>
      <c r="P140" s="202">
        <f t="shared" si="1"/>
        <v>0</v>
      </c>
      <c r="Q140" s="202">
        <v>0</v>
      </c>
      <c r="R140" s="202">
        <f t="shared" si="2"/>
        <v>0</v>
      </c>
      <c r="S140" s="202">
        <v>0</v>
      </c>
      <c r="T140" s="203">
        <f t="shared" si="3"/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4" t="s">
        <v>270</v>
      </c>
      <c r="AT140" s="204" t="s">
        <v>166</v>
      </c>
      <c r="AU140" s="204" t="s">
        <v>179</v>
      </c>
      <c r="AY140" s="19" t="s">
        <v>164</v>
      </c>
      <c r="BE140" s="205">
        <f t="shared" si="4"/>
        <v>0</v>
      </c>
      <c r="BF140" s="205">
        <f t="shared" si="5"/>
        <v>0</v>
      </c>
      <c r="BG140" s="205">
        <f t="shared" si="6"/>
        <v>0</v>
      </c>
      <c r="BH140" s="205">
        <f t="shared" si="7"/>
        <v>0</v>
      </c>
      <c r="BI140" s="205">
        <f t="shared" si="8"/>
        <v>0</v>
      </c>
      <c r="BJ140" s="19" t="s">
        <v>88</v>
      </c>
      <c r="BK140" s="205">
        <f t="shared" si="9"/>
        <v>0</v>
      </c>
      <c r="BL140" s="19" t="s">
        <v>270</v>
      </c>
      <c r="BM140" s="204" t="s">
        <v>2787</v>
      </c>
    </row>
    <row r="141" spans="1:65" s="2" customFormat="1" ht="14.4" customHeight="1">
      <c r="A141" s="36"/>
      <c r="B141" s="37"/>
      <c r="C141" s="193" t="s">
        <v>258</v>
      </c>
      <c r="D141" s="193" t="s">
        <v>166</v>
      </c>
      <c r="E141" s="194" t="s">
        <v>2788</v>
      </c>
      <c r="F141" s="195" t="s">
        <v>2789</v>
      </c>
      <c r="G141" s="196" t="s">
        <v>335</v>
      </c>
      <c r="H141" s="197">
        <v>330</v>
      </c>
      <c r="I141" s="198"/>
      <c r="J141" s="199">
        <f t="shared" si="0"/>
        <v>0</v>
      </c>
      <c r="K141" s="195" t="s">
        <v>1</v>
      </c>
      <c r="L141" s="41"/>
      <c r="M141" s="200" t="s">
        <v>1</v>
      </c>
      <c r="N141" s="201" t="s">
        <v>45</v>
      </c>
      <c r="O141" s="73"/>
      <c r="P141" s="202">
        <f t="shared" si="1"/>
        <v>0</v>
      </c>
      <c r="Q141" s="202">
        <v>0</v>
      </c>
      <c r="R141" s="202">
        <f t="shared" si="2"/>
        <v>0</v>
      </c>
      <c r="S141" s="202">
        <v>0</v>
      </c>
      <c r="T141" s="203">
        <f t="shared" si="3"/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4" t="s">
        <v>270</v>
      </c>
      <c r="AT141" s="204" t="s">
        <v>166</v>
      </c>
      <c r="AU141" s="204" t="s">
        <v>179</v>
      </c>
      <c r="AY141" s="19" t="s">
        <v>164</v>
      </c>
      <c r="BE141" s="205">
        <f t="shared" si="4"/>
        <v>0</v>
      </c>
      <c r="BF141" s="205">
        <f t="shared" si="5"/>
        <v>0</v>
      </c>
      <c r="BG141" s="205">
        <f t="shared" si="6"/>
        <v>0</v>
      </c>
      <c r="BH141" s="205">
        <f t="shared" si="7"/>
        <v>0</v>
      </c>
      <c r="BI141" s="205">
        <f t="shared" si="8"/>
        <v>0</v>
      </c>
      <c r="BJ141" s="19" t="s">
        <v>88</v>
      </c>
      <c r="BK141" s="205">
        <f t="shared" si="9"/>
        <v>0</v>
      </c>
      <c r="BL141" s="19" t="s">
        <v>270</v>
      </c>
      <c r="BM141" s="204" t="s">
        <v>2790</v>
      </c>
    </row>
    <row r="142" spans="1:65" s="2" customFormat="1" ht="14.4" customHeight="1">
      <c r="A142" s="36"/>
      <c r="B142" s="37"/>
      <c r="C142" s="193" t="s">
        <v>8</v>
      </c>
      <c r="D142" s="193" t="s">
        <v>166</v>
      </c>
      <c r="E142" s="194" t="s">
        <v>2791</v>
      </c>
      <c r="F142" s="195" t="s">
        <v>2792</v>
      </c>
      <c r="G142" s="196" t="s">
        <v>335</v>
      </c>
      <c r="H142" s="197">
        <v>750</v>
      </c>
      <c r="I142" s="198"/>
      <c r="J142" s="199">
        <f t="shared" si="0"/>
        <v>0</v>
      </c>
      <c r="K142" s="195" t="s">
        <v>1</v>
      </c>
      <c r="L142" s="41"/>
      <c r="M142" s="200" t="s">
        <v>1</v>
      </c>
      <c r="N142" s="201" t="s">
        <v>45</v>
      </c>
      <c r="O142" s="73"/>
      <c r="P142" s="202">
        <f t="shared" si="1"/>
        <v>0</v>
      </c>
      <c r="Q142" s="202">
        <v>0</v>
      </c>
      <c r="R142" s="202">
        <f t="shared" si="2"/>
        <v>0</v>
      </c>
      <c r="S142" s="202">
        <v>0</v>
      </c>
      <c r="T142" s="203">
        <f t="shared" si="3"/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4" t="s">
        <v>270</v>
      </c>
      <c r="AT142" s="204" t="s">
        <v>166</v>
      </c>
      <c r="AU142" s="204" t="s">
        <v>179</v>
      </c>
      <c r="AY142" s="19" t="s">
        <v>164</v>
      </c>
      <c r="BE142" s="205">
        <f t="shared" si="4"/>
        <v>0</v>
      </c>
      <c r="BF142" s="205">
        <f t="shared" si="5"/>
        <v>0</v>
      </c>
      <c r="BG142" s="205">
        <f t="shared" si="6"/>
        <v>0</v>
      </c>
      <c r="BH142" s="205">
        <f t="shared" si="7"/>
        <v>0</v>
      </c>
      <c r="BI142" s="205">
        <f t="shared" si="8"/>
        <v>0</v>
      </c>
      <c r="BJ142" s="19" t="s">
        <v>88</v>
      </c>
      <c r="BK142" s="205">
        <f t="shared" si="9"/>
        <v>0</v>
      </c>
      <c r="BL142" s="19" t="s">
        <v>270</v>
      </c>
      <c r="BM142" s="204" t="s">
        <v>2793</v>
      </c>
    </row>
    <row r="143" spans="1:65" s="2" customFormat="1" ht="14.4" customHeight="1">
      <c r="A143" s="36"/>
      <c r="B143" s="37"/>
      <c r="C143" s="193" t="s">
        <v>270</v>
      </c>
      <c r="D143" s="193" t="s">
        <v>166</v>
      </c>
      <c r="E143" s="194" t="s">
        <v>2794</v>
      </c>
      <c r="F143" s="195" t="s">
        <v>2795</v>
      </c>
      <c r="G143" s="196" t="s">
        <v>335</v>
      </c>
      <c r="H143" s="197">
        <v>600</v>
      </c>
      <c r="I143" s="198"/>
      <c r="J143" s="199">
        <f t="shared" si="0"/>
        <v>0</v>
      </c>
      <c r="K143" s="195" t="s">
        <v>1</v>
      </c>
      <c r="L143" s="41"/>
      <c r="M143" s="200" t="s">
        <v>1</v>
      </c>
      <c r="N143" s="201" t="s">
        <v>45</v>
      </c>
      <c r="O143" s="73"/>
      <c r="P143" s="202">
        <f t="shared" si="1"/>
        <v>0</v>
      </c>
      <c r="Q143" s="202">
        <v>0</v>
      </c>
      <c r="R143" s="202">
        <f t="shared" si="2"/>
        <v>0</v>
      </c>
      <c r="S143" s="202">
        <v>0</v>
      </c>
      <c r="T143" s="203">
        <f t="shared" si="3"/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4" t="s">
        <v>270</v>
      </c>
      <c r="AT143" s="204" t="s">
        <v>166</v>
      </c>
      <c r="AU143" s="204" t="s">
        <v>179</v>
      </c>
      <c r="AY143" s="19" t="s">
        <v>164</v>
      </c>
      <c r="BE143" s="205">
        <f t="shared" si="4"/>
        <v>0</v>
      </c>
      <c r="BF143" s="205">
        <f t="shared" si="5"/>
        <v>0</v>
      </c>
      <c r="BG143" s="205">
        <f t="shared" si="6"/>
        <v>0</v>
      </c>
      <c r="BH143" s="205">
        <f t="shared" si="7"/>
        <v>0</v>
      </c>
      <c r="BI143" s="205">
        <f t="shared" si="8"/>
        <v>0</v>
      </c>
      <c r="BJ143" s="19" t="s">
        <v>88</v>
      </c>
      <c r="BK143" s="205">
        <f t="shared" si="9"/>
        <v>0</v>
      </c>
      <c r="BL143" s="19" t="s">
        <v>270</v>
      </c>
      <c r="BM143" s="204" t="s">
        <v>2796</v>
      </c>
    </row>
    <row r="144" spans="1:65" s="2" customFormat="1" ht="14.4" customHeight="1">
      <c r="A144" s="36"/>
      <c r="B144" s="37"/>
      <c r="C144" s="193" t="s">
        <v>276</v>
      </c>
      <c r="D144" s="193" t="s">
        <v>166</v>
      </c>
      <c r="E144" s="194" t="s">
        <v>2797</v>
      </c>
      <c r="F144" s="195" t="s">
        <v>2798</v>
      </c>
      <c r="G144" s="196" t="s">
        <v>325</v>
      </c>
      <c r="H144" s="197">
        <v>6000</v>
      </c>
      <c r="I144" s="198"/>
      <c r="J144" s="199">
        <f t="shared" si="0"/>
        <v>0</v>
      </c>
      <c r="K144" s="195" t="s">
        <v>1</v>
      </c>
      <c r="L144" s="41"/>
      <c r="M144" s="200" t="s">
        <v>1</v>
      </c>
      <c r="N144" s="201" t="s">
        <v>45</v>
      </c>
      <c r="O144" s="73"/>
      <c r="P144" s="202">
        <f t="shared" si="1"/>
        <v>0</v>
      </c>
      <c r="Q144" s="202">
        <v>0</v>
      </c>
      <c r="R144" s="202">
        <f t="shared" si="2"/>
        <v>0</v>
      </c>
      <c r="S144" s="202">
        <v>0</v>
      </c>
      <c r="T144" s="203">
        <f t="shared" si="3"/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4" t="s">
        <v>270</v>
      </c>
      <c r="AT144" s="204" t="s">
        <v>166</v>
      </c>
      <c r="AU144" s="204" t="s">
        <v>179</v>
      </c>
      <c r="AY144" s="19" t="s">
        <v>164</v>
      </c>
      <c r="BE144" s="205">
        <f t="shared" si="4"/>
        <v>0</v>
      </c>
      <c r="BF144" s="205">
        <f t="shared" si="5"/>
        <v>0</v>
      </c>
      <c r="BG144" s="205">
        <f t="shared" si="6"/>
        <v>0</v>
      </c>
      <c r="BH144" s="205">
        <f t="shared" si="7"/>
        <v>0</v>
      </c>
      <c r="BI144" s="205">
        <f t="shared" si="8"/>
        <v>0</v>
      </c>
      <c r="BJ144" s="19" t="s">
        <v>88</v>
      </c>
      <c r="BK144" s="205">
        <f t="shared" si="9"/>
        <v>0</v>
      </c>
      <c r="BL144" s="19" t="s">
        <v>270</v>
      </c>
      <c r="BM144" s="204" t="s">
        <v>2799</v>
      </c>
    </row>
    <row r="145" spans="1:65" s="2" customFormat="1" ht="19.8" customHeight="1">
      <c r="A145" s="36"/>
      <c r="B145" s="37"/>
      <c r="C145" s="193" t="s">
        <v>281</v>
      </c>
      <c r="D145" s="193" t="s">
        <v>166</v>
      </c>
      <c r="E145" s="194" t="s">
        <v>2800</v>
      </c>
      <c r="F145" s="195" t="s">
        <v>2801</v>
      </c>
      <c r="G145" s="196" t="s">
        <v>325</v>
      </c>
      <c r="H145" s="197">
        <v>1</v>
      </c>
      <c r="I145" s="198"/>
      <c r="J145" s="199">
        <f t="shared" si="0"/>
        <v>0</v>
      </c>
      <c r="K145" s="195" t="s">
        <v>1</v>
      </c>
      <c r="L145" s="41"/>
      <c r="M145" s="200" t="s">
        <v>1</v>
      </c>
      <c r="N145" s="201" t="s">
        <v>45</v>
      </c>
      <c r="O145" s="73"/>
      <c r="P145" s="202">
        <f t="shared" si="1"/>
        <v>0</v>
      </c>
      <c r="Q145" s="202">
        <v>0</v>
      </c>
      <c r="R145" s="202">
        <f t="shared" si="2"/>
        <v>0</v>
      </c>
      <c r="S145" s="202">
        <v>0</v>
      </c>
      <c r="T145" s="203">
        <f t="shared" si="3"/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4" t="s">
        <v>270</v>
      </c>
      <c r="AT145" s="204" t="s">
        <v>166</v>
      </c>
      <c r="AU145" s="204" t="s">
        <v>179</v>
      </c>
      <c r="AY145" s="19" t="s">
        <v>164</v>
      </c>
      <c r="BE145" s="205">
        <f t="shared" si="4"/>
        <v>0</v>
      </c>
      <c r="BF145" s="205">
        <f t="shared" si="5"/>
        <v>0</v>
      </c>
      <c r="BG145" s="205">
        <f t="shared" si="6"/>
        <v>0</v>
      </c>
      <c r="BH145" s="205">
        <f t="shared" si="7"/>
        <v>0</v>
      </c>
      <c r="BI145" s="205">
        <f t="shared" si="8"/>
        <v>0</v>
      </c>
      <c r="BJ145" s="19" t="s">
        <v>88</v>
      </c>
      <c r="BK145" s="205">
        <f t="shared" si="9"/>
        <v>0</v>
      </c>
      <c r="BL145" s="19" t="s">
        <v>270</v>
      </c>
      <c r="BM145" s="204" t="s">
        <v>2802</v>
      </c>
    </row>
    <row r="146" spans="1:65" s="2" customFormat="1" ht="14.4" customHeight="1">
      <c r="A146" s="36"/>
      <c r="B146" s="37"/>
      <c r="C146" s="193" t="s">
        <v>286</v>
      </c>
      <c r="D146" s="193" t="s">
        <v>166</v>
      </c>
      <c r="E146" s="194" t="s">
        <v>2803</v>
      </c>
      <c r="F146" s="195" t="s">
        <v>2804</v>
      </c>
      <c r="G146" s="196" t="s">
        <v>325</v>
      </c>
      <c r="H146" s="197">
        <v>1</v>
      </c>
      <c r="I146" s="198"/>
      <c r="J146" s="199">
        <f t="shared" si="0"/>
        <v>0</v>
      </c>
      <c r="K146" s="195" t="s">
        <v>1</v>
      </c>
      <c r="L146" s="41"/>
      <c r="M146" s="200" t="s">
        <v>1</v>
      </c>
      <c r="N146" s="201" t="s">
        <v>45</v>
      </c>
      <c r="O146" s="73"/>
      <c r="P146" s="202">
        <f t="shared" si="1"/>
        <v>0</v>
      </c>
      <c r="Q146" s="202">
        <v>0</v>
      </c>
      <c r="R146" s="202">
        <f t="shared" si="2"/>
        <v>0</v>
      </c>
      <c r="S146" s="202">
        <v>0</v>
      </c>
      <c r="T146" s="203">
        <f t="shared" si="3"/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4" t="s">
        <v>270</v>
      </c>
      <c r="AT146" s="204" t="s">
        <v>166</v>
      </c>
      <c r="AU146" s="204" t="s">
        <v>179</v>
      </c>
      <c r="AY146" s="19" t="s">
        <v>164</v>
      </c>
      <c r="BE146" s="205">
        <f t="shared" si="4"/>
        <v>0</v>
      </c>
      <c r="BF146" s="205">
        <f t="shared" si="5"/>
        <v>0</v>
      </c>
      <c r="BG146" s="205">
        <f t="shared" si="6"/>
        <v>0</v>
      </c>
      <c r="BH146" s="205">
        <f t="shared" si="7"/>
        <v>0</v>
      </c>
      <c r="BI146" s="205">
        <f t="shared" si="8"/>
        <v>0</v>
      </c>
      <c r="BJ146" s="19" t="s">
        <v>88</v>
      </c>
      <c r="BK146" s="205">
        <f t="shared" si="9"/>
        <v>0</v>
      </c>
      <c r="BL146" s="19" t="s">
        <v>270</v>
      </c>
      <c r="BM146" s="204" t="s">
        <v>2805</v>
      </c>
    </row>
    <row r="147" spans="1:65" s="2" customFormat="1" ht="14.4" customHeight="1">
      <c r="A147" s="36"/>
      <c r="B147" s="37"/>
      <c r="C147" s="193" t="s">
        <v>292</v>
      </c>
      <c r="D147" s="193" t="s">
        <v>166</v>
      </c>
      <c r="E147" s="194" t="s">
        <v>2806</v>
      </c>
      <c r="F147" s="195" t="s">
        <v>2807</v>
      </c>
      <c r="G147" s="196" t="s">
        <v>325</v>
      </c>
      <c r="H147" s="197">
        <v>1</v>
      </c>
      <c r="I147" s="198"/>
      <c r="J147" s="199">
        <f t="shared" si="0"/>
        <v>0</v>
      </c>
      <c r="K147" s="195" t="s">
        <v>1</v>
      </c>
      <c r="L147" s="41"/>
      <c r="M147" s="200" t="s">
        <v>1</v>
      </c>
      <c r="N147" s="201" t="s">
        <v>45</v>
      </c>
      <c r="O147" s="73"/>
      <c r="P147" s="202">
        <f t="shared" si="1"/>
        <v>0</v>
      </c>
      <c r="Q147" s="202">
        <v>0</v>
      </c>
      <c r="R147" s="202">
        <f t="shared" si="2"/>
        <v>0</v>
      </c>
      <c r="S147" s="202">
        <v>0</v>
      </c>
      <c r="T147" s="203">
        <f t="shared" si="3"/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4" t="s">
        <v>270</v>
      </c>
      <c r="AT147" s="204" t="s">
        <v>166</v>
      </c>
      <c r="AU147" s="204" t="s">
        <v>179</v>
      </c>
      <c r="AY147" s="19" t="s">
        <v>164</v>
      </c>
      <c r="BE147" s="205">
        <f t="shared" si="4"/>
        <v>0</v>
      </c>
      <c r="BF147" s="205">
        <f t="shared" si="5"/>
        <v>0</v>
      </c>
      <c r="BG147" s="205">
        <f t="shared" si="6"/>
        <v>0</v>
      </c>
      <c r="BH147" s="205">
        <f t="shared" si="7"/>
        <v>0</v>
      </c>
      <c r="BI147" s="205">
        <f t="shared" si="8"/>
        <v>0</v>
      </c>
      <c r="BJ147" s="19" t="s">
        <v>88</v>
      </c>
      <c r="BK147" s="205">
        <f t="shared" si="9"/>
        <v>0</v>
      </c>
      <c r="BL147" s="19" t="s">
        <v>270</v>
      </c>
      <c r="BM147" s="204" t="s">
        <v>2808</v>
      </c>
    </row>
    <row r="148" spans="1:65" s="2" customFormat="1" ht="14.4" customHeight="1">
      <c r="A148" s="36"/>
      <c r="B148" s="37"/>
      <c r="C148" s="193" t="s">
        <v>7</v>
      </c>
      <c r="D148" s="193" t="s">
        <v>166</v>
      </c>
      <c r="E148" s="194" t="s">
        <v>2809</v>
      </c>
      <c r="F148" s="195" t="s">
        <v>2810</v>
      </c>
      <c r="G148" s="196" t="s">
        <v>325</v>
      </c>
      <c r="H148" s="197">
        <v>1</v>
      </c>
      <c r="I148" s="198"/>
      <c r="J148" s="199">
        <f t="shared" si="0"/>
        <v>0</v>
      </c>
      <c r="K148" s="195" t="s">
        <v>1</v>
      </c>
      <c r="L148" s="41"/>
      <c r="M148" s="200" t="s">
        <v>1</v>
      </c>
      <c r="N148" s="201" t="s">
        <v>45</v>
      </c>
      <c r="O148" s="73"/>
      <c r="P148" s="202">
        <f t="shared" si="1"/>
        <v>0</v>
      </c>
      <c r="Q148" s="202">
        <v>0</v>
      </c>
      <c r="R148" s="202">
        <f t="shared" si="2"/>
        <v>0</v>
      </c>
      <c r="S148" s="202">
        <v>0</v>
      </c>
      <c r="T148" s="203">
        <f t="shared" si="3"/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4" t="s">
        <v>270</v>
      </c>
      <c r="AT148" s="204" t="s">
        <v>166</v>
      </c>
      <c r="AU148" s="204" t="s">
        <v>179</v>
      </c>
      <c r="AY148" s="19" t="s">
        <v>164</v>
      </c>
      <c r="BE148" s="205">
        <f t="shared" si="4"/>
        <v>0</v>
      </c>
      <c r="BF148" s="205">
        <f t="shared" si="5"/>
        <v>0</v>
      </c>
      <c r="BG148" s="205">
        <f t="shared" si="6"/>
        <v>0</v>
      </c>
      <c r="BH148" s="205">
        <f t="shared" si="7"/>
        <v>0</v>
      </c>
      <c r="BI148" s="205">
        <f t="shared" si="8"/>
        <v>0</v>
      </c>
      <c r="BJ148" s="19" t="s">
        <v>88</v>
      </c>
      <c r="BK148" s="205">
        <f t="shared" si="9"/>
        <v>0</v>
      </c>
      <c r="BL148" s="19" t="s">
        <v>270</v>
      </c>
      <c r="BM148" s="204" t="s">
        <v>2811</v>
      </c>
    </row>
    <row r="149" spans="1:65" s="2" customFormat="1" ht="14.4" customHeight="1">
      <c r="A149" s="36"/>
      <c r="B149" s="37"/>
      <c r="C149" s="193" t="s">
        <v>303</v>
      </c>
      <c r="D149" s="193" t="s">
        <v>166</v>
      </c>
      <c r="E149" s="194" t="s">
        <v>2812</v>
      </c>
      <c r="F149" s="195" t="s">
        <v>2728</v>
      </c>
      <c r="G149" s="196" t="s">
        <v>325</v>
      </c>
      <c r="H149" s="197">
        <v>1</v>
      </c>
      <c r="I149" s="198"/>
      <c r="J149" s="199">
        <f t="shared" si="0"/>
        <v>0</v>
      </c>
      <c r="K149" s="195" t="s">
        <v>1</v>
      </c>
      <c r="L149" s="41"/>
      <c r="M149" s="200" t="s">
        <v>1</v>
      </c>
      <c r="N149" s="201" t="s">
        <v>45</v>
      </c>
      <c r="O149" s="73"/>
      <c r="P149" s="202">
        <f t="shared" si="1"/>
        <v>0</v>
      </c>
      <c r="Q149" s="202">
        <v>0</v>
      </c>
      <c r="R149" s="202">
        <f t="shared" si="2"/>
        <v>0</v>
      </c>
      <c r="S149" s="202">
        <v>0</v>
      </c>
      <c r="T149" s="203">
        <f t="shared" si="3"/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04" t="s">
        <v>270</v>
      </c>
      <c r="AT149" s="204" t="s">
        <v>166</v>
      </c>
      <c r="AU149" s="204" t="s">
        <v>179</v>
      </c>
      <c r="AY149" s="19" t="s">
        <v>164</v>
      </c>
      <c r="BE149" s="205">
        <f t="shared" si="4"/>
        <v>0</v>
      </c>
      <c r="BF149" s="205">
        <f t="shared" si="5"/>
        <v>0</v>
      </c>
      <c r="BG149" s="205">
        <f t="shared" si="6"/>
        <v>0</v>
      </c>
      <c r="BH149" s="205">
        <f t="shared" si="7"/>
        <v>0</v>
      </c>
      <c r="BI149" s="205">
        <f t="shared" si="8"/>
        <v>0</v>
      </c>
      <c r="BJ149" s="19" t="s">
        <v>88</v>
      </c>
      <c r="BK149" s="205">
        <f t="shared" si="9"/>
        <v>0</v>
      </c>
      <c r="BL149" s="19" t="s">
        <v>270</v>
      </c>
      <c r="BM149" s="204" t="s">
        <v>2813</v>
      </c>
    </row>
    <row r="150" spans="1:65" s="12" customFormat="1" ht="20.85" customHeight="1">
      <c r="B150" s="177"/>
      <c r="C150" s="178"/>
      <c r="D150" s="179" t="s">
        <v>79</v>
      </c>
      <c r="E150" s="191" t="s">
        <v>2814</v>
      </c>
      <c r="F150" s="191" t="s">
        <v>2815</v>
      </c>
      <c r="G150" s="178"/>
      <c r="H150" s="178"/>
      <c r="I150" s="181"/>
      <c r="J150" s="192">
        <f>BK150</f>
        <v>0</v>
      </c>
      <c r="K150" s="178"/>
      <c r="L150" s="183"/>
      <c r="M150" s="184"/>
      <c r="N150" s="185"/>
      <c r="O150" s="185"/>
      <c r="P150" s="186">
        <f>SUM(P151:P164)</f>
        <v>0</v>
      </c>
      <c r="Q150" s="185"/>
      <c r="R150" s="186">
        <f>SUM(R151:R164)</f>
        <v>0</v>
      </c>
      <c r="S150" s="185"/>
      <c r="T150" s="187">
        <f>SUM(T151:T164)</f>
        <v>0</v>
      </c>
      <c r="AR150" s="188" t="s">
        <v>90</v>
      </c>
      <c r="AT150" s="189" t="s">
        <v>79</v>
      </c>
      <c r="AU150" s="189" t="s">
        <v>90</v>
      </c>
      <c r="AY150" s="188" t="s">
        <v>164</v>
      </c>
      <c r="BK150" s="190">
        <f>SUM(BK151:BK164)</f>
        <v>0</v>
      </c>
    </row>
    <row r="151" spans="1:65" s="2" customFormat="1" ht="22.2" customHeight="1">
      <c r="A151" s="36"/>
      <c r="B151" s="37"/>
      <c r="C151" s="193" t="s">
        <v>310</v>
      </c>
      <c r="D151" s="193" t="s">
        <v>166</v>
      </c>
      <c r="E151" s="194" t="s">
        <v>2816</v>
      </c>
      <c r="F151" s="195" t="s">
        <v>2817</v>
      </c>
      <c r="G151" s="196" t="s">
        <v>325</v>
      </c>
      <c r="H151" s="197">
        <v>1</v>
      </c>
      <c r="I151" s="198"/>
      <c r="J151" s="199">
        <f t="shared" ref="J151:J164" si="10">ROUND(I151*H151,2)</f>
        <v>0</v>
      </c>
      <c r="K151" s="195" t="s">
        <v>1</v>
      </c>
      <c r="L151" s="41"/>
      <c r="M151" s="200" t="s">
        <v>1</v>
      </c>
      <c r="N151" s="201" t="s">
        <v>45</v>
      </c>
      <c r="O151" s="73"/>
      <c r="P151" s="202">
        <f t="shared" ref="P151:P164" si="11">O151*H151</f>
        <v>0</v>
      </c>
      <c r="Q151" s="202">
        <v>0</v>
      </c>
      <c r="R151" s="202">
        <f t="shared" ref="R151:R164" si="12">Q151*H151</f>
        <v>0</v>
      </c>
      <c r="S151" s="202">
        <v>0</v>
      </c>
      <c r="T151" s="203">
        <f t="shared" ref="T151:T164" si="13"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4" t="s">
        <v>270</v>
      </c>
      <c r="AT151" s="204" t="s">
        <v>166</v>
      </c>
      <c r="AU151" s="204" t="s">
        <v>179</v>
      </c>
      <c r="AY151" s="19" t="s">
        <v>164</v>
      </c>
      <c r="BE151" s="205">
        <f t="shared" ref="BE151:BE164" si="14">IF(N151="základní",J151,0)</f>
        <v>0</v>
      </c>
      <c r="BF151" s="205">
        <f t="shared" ref="BF151:BF164" si="15">IF(N151="snížená",J151,0)</f>
        <v>0</v>
      </c>
      <c r="BG151" s="205">
        <f t="shared" ref="BG151:BG164" si="16">IF(N151="zákl. přenesená",J151,0)</f>
        <v>0</v>
      </c>
      <c r="BH151" s="205">
        <f t="shared" ref="BH151:BH164" si="17">IF(N151="sníž. přenesená",J151,0)</f>
        <v>0</v>
      </c>
      <c r="BI151" s="205">
        <f t="shared" ref="BI151:BI164" si="18">IF(N151="nulová",J151,0)</f>
        <v>0</v>
      </c>
      <c r="BJ151" s="19" t="s">
        <v>88</v>
      </c>
      <c r="BK151" s="205">
        <f t="shared" ref="BK151:BK164" si="19">ROUND(I151*H151,2)</f>
        <v>0</v>
      </c>
      <c r="BL151" s="19" t="s">
        <v>270</v>
      </c>
      <c r="BM151" s="204" t="s">
        <v>2818</v>
      </c>
    </row>
    <row r="152" spans="1:65" s="2" customFormat="1" ht="14.4" customHeight="1">
      <c r="A152" s="36"/>
      <c r="B152" s="37"/>
      <c r="C152" s="193" t="s">
        <v>315</v>
      </c>
      <c r="D152" s="193" t="s">
        <v>166</v>
      </c>
      <c r="E152" s="194" t="s">
        <v>2819</v>
      </c>
      <c r="F152" s="195" t="s">
        <v>2820</v>
      </c>
      <c r="G152" s="196" t="s">
        <v>325</v>
      </c>
      <c r="H152" s="197">
        <v>1</v>
      </c>
      <c r="I152" s="198"/>
      <c r="J152" s="199">
        <f t="shared" si="10"/>
        <v>0</v>
      </c>
      <c r="K152" s="195" t="s">
        <v>1</v>
      </c>
      <c r="L152" s="41"/>
      <c r="M152" s="200" t="s">
        <v>1</v>
      </c>
      <c r="N152" s="201" t="s">
        <v>45</v>
      </c>
      <c r="O152" s="73"/>
      <c r="P152" s="202">
        <f t="shared" si="11"/>
        <v>0</v>
      </c>
      <c r="Q152" s="202">
        <v>0</v>
      </c>
      <c r="R152" s="202">
        <f t="shared" si="12"/>
        <v>0</v>
      </c>
      <c r="S152" s="202">
        <v>0</v>
      </c>
      <c r="T152" s="203">
        <f t="shared" si="13"/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04" t="s">
        <v>270</v>
      </c>
      <c r="AT152" s="204" t="s">
        <v>166</v>
      </c>
      <c r="AU152" s="204" t="s">
        <v>179</v>
      </c>
      <c r="AY152" s="19" t="s">
        <v>164</v>
      </c>
      <c r="BE152" s="205">
        <f t="shared" si="14"/>
        <v>0</v>
      </c>
      <c r="BF152" s="205">
        <f t="shared" si="15"/>
        <v>0</v>
      </c>
      <c r="BG152" s="205">
        <f t="shared" si="16"/>
        <v>0</v>
      </c>
      <c r="BH152" s="205">
        <f t="shared" si="17"/>
        <v>0</v>
      </c>
      <c r="BI152" s="205">
        <f t="shared" si="18"/>
        <v>0</v>
      </c>
      <c r="BJ152" s="19" t="s">
        <v>88</v>
      </c>
      <c r="BK152" s="205">
        <f t="shared" si="19"/>
        <v>0</v>
      </c>
      <c r="BL152" s="19" t="s">
        <v>270</v>
      </c>
      <c r="BM152" s="204" t="s">
        <v>2821</v>
      </c>
    </row>
    <row r="153" spans="1:65" s="2" customFormat="1" ht="14.4" customHeight="1">
      <c r="A153" s="36"/>
      <c r="B153" s="37"/>
      <c r="C153" s="193" t="s">
        <v>322</v>
      </c>
      <c r="D153" s="193" t="s">
        <v>166</v>
      </c>
      <c r="E153" s="194" t="s">
        <v>2822</v>
      </c>
      <c r="F153" s="195" t="s">
        <v>2569</v>
      </c>
      <c r="G153" s="196" t="s">
        <v>325</v>
      </c>
      <c r="H153" s="197">
        <v>1</v>
      </c>
      <c r="I153" s="198"/>
      <c r="J153" s="199">
        <f t="shared" si="10"/>
        <v>0</v>
      </c>
      <c r="K153" s="195" t="s">
        <v>1</v>
      </c>
      <c r="L153" s="41"/>
      <c r="M153" s="200" t="s">
        <v>1</v>
      </c>
      <c r="N153" s="201" t="s">
        <v>45</v>
      </c>
      <c r="O153" s="73"/>
      <c r="P153" s="202">
        <f t="shared" si="11"/>
        <v>0</v>
      </c>
      <c r="Q153" s="202">
        <v>0</v>
      </c>
      <c r="R153" s="202">
        <f t="shared" si="12"/>
        <v>0</v>
      </c>
      <c r="S153" s="202">
        <v>0</v>
      </c>
      <c r="T153" s="203">
        <f t="shared" si="13"/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4" t="s">
        <v>270</v>
      </c>
      <c r="AT153" s="204" t="s">
        <v>166</v>
      </c>
      <c r="AU153" s="204" t="s">
        <v>179</v>
      </c>
      <c r="AY153" s="19" t="s">
        <v>164</v>
      </c>
      <c r="BE153" s="205">
        <f t="shared" si="14"/>
        <v>0</v>
      </c>
      <c r="BF153" s="205">
        <f t="shared" si="15"/>
        <v>0</v>
      </c>
      <c r="BG153" s="205">
        <f t="shared" si="16"/>
        <v>0</v>
      </c>
      <c r="BH153" s="205">
        <f t="shared" si="17"/>
        <v>0</v>
      </c>
      <c r="BI153" s="205">
        <f t="shared" si="18"/>
        <v>0</v>
      </c>
      <c r="BJ153" s="19" t="s">
        <v>88</v>
      </c>
      <c r="BK153" s="205">
        <f t="shared" si="19"/>
        <v>0</v>
      </c>
      <c r="BL153" s="19" t="s">
        <v>270</v>
      </c>
      <c r="BM153" s="204" t="s">
        <v>2823</v>
      </c>
    </row>
    <row r="154" spans="1:65" s="2" customFormat="1" ht="14.4" customHeight="1">
      <c r="A154" s="36"/>
      <c r="B154" s="37"/>
      <c r="C154" s="193" t="s">
        <v>327</v>
      </c>
      <c r="D154" s="193" t="s">
        <v>166</v>
      </c>
      <c r="E154" s="194" t="s">
        <v>2824</v>
      </c>
      <c r="F154" s="195" t="s">
        <v>2689</v>
      </c>
      <c r="G154" s="196" t="s">
        <v>335</v>
      </c>
      <c r="H154" s="197">
        <v>25</v>
      </c>
      <c r="I154" s="198"/>
      <c r="J154" s="199">
        <f t="shared" si="10"/>
        <v>0</v>
      </c>
      <c r="K154" s="195" t="s">
        <v>1</v>
      </c>
      <c r="L154" s="41"/>
      <c r="M154" s="200" t="s">
        <v>1</v>
      </c>
      <c r="N154" s="201" t="s">
        <v>45</v>
      </c>
      <c r="O154" s="73"/>
      <c r="P154" s="202">
        <f t="shared" si="11"/>
        <v>0</v>
      </c>
      <c r="Q154" s="202">
        <v>0</v>
      </c>
      <c r="R154" s="202">
        <f t="shared" si="12"/>
        <v>0</v>
      </c>
      <c r="S154" s="202">
        <v>0</v>
      </c>
      <c r="T154" s="203">
        <f t="shared" si="13"/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4" t="s">
        <v>270</v>
      </c>
      <c r="AT154" s="204" t="s">
        <v>166</v>
      </c>
      <c r="AU154" s="204" t="s">
        <v>179</v>
      </c>
      <c r="AY154" s="19" t="s">
        <v>164</v>
      </c>
      <c r="BE154" s="205">
        <f t="shared" si="14"/>
        <v>0</v>
      </c>
      <c r="BF154" s="205">
        <f t="shared" si="15"/>
        <v>0</v>
      </c>
      <c r="BG154" s="205">
        <f t="shared" si="16"/>
        <v>0</v>
      </c>
      <c r="BH154" s="205">
        <f t="shared" si="17"/>
        <v>0</v>
      </c>
      <c r="BI154" s="205">
        <f t="shared" si="18"/>
        <v>0</v>
      </c>
      <c r="BJ154" s="19" t="s">
        <v>88</v>
      </c>
      <c r="BK154" s="205">
        <f t="shared" si="19"/>
        <v>0</v>
      </c>
      <c r="BL154" s="19" t="s">
        <v>270</v>
      </c>
      <c r="BM154" s="204" t="s">
        <v>2825</v>
      </c>
    </row>
    <row r="155" spans="1:65" s="2" customFormat="1" ht="14.4" customHeight="1">
      <c r="A155" s="36"/>
      <c r="B155" s="37"/>
      <c r="C155" s="193" t="s">
        <v>332</v>
      </c>
      <c r="D155" s="193" t="s">
        <v>166</v>
      </c>
      <c r="E155" s="194" t="s">
        <v>2826</v>
      </c>
      <c r="F155" s="195" t="s">
        <v>2827</v>
      </c>
      <c r="G155" s="196" t="s">
        <v>335</v>
      </c>
      <c r="H155" s="197">
        <v>150</v>
      </c>
      <c r="I155" s="198"/>
      <c r="J155" s="199">
        <f t="shared" si="10"/>
        <v>0</v>
      </c>
      <c r="K155" s="195" t="s">
        <v>1</v>
      </c>
      <c r="L155" s="41"/>
      <c r="M155" s="200" t="s">
        <v>1</v>
      </c>
      <c r="N155" s="201" t="s">
        <v>45</v>
      </c>
      <c r="O155" s="73"/>
      <c r="P155" s="202">
        <f t="shared" si="11"/>
        <v>0</v>
      </c>
      <c r="Q155" s="202">
        <v>0</v>
      </c>
      <c r="R155" s="202">
        <f t="shared" si="12"/>
        <v>0</v>
      </c>
      <c r="S155" s="202">
        <v>0</v>
      </c>
      <c r="T155" s="203">
        <f t="shared" si="13"/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4" t="s">
        <v>270</v>
      </c>
      <c r="AT155" s="204" t="s">
        <v>166</v>
      </c>
      <c r="AU155" s="204" t="s">
        <v>179</v>
      </c>
      <c r="AY155" s="19" t="s">
        <v>164</v>
      </c>
      <c r="BE155" s="205">
        <f t="shared" si="14"/>
        <v>0</v>
      </c>
      <c r="BF155" s="205">
        <f t="shared" si="15"/>
        <v>0</v>
      </c>
      <c r="BG155" s="205">
        <f t="shared" si="16"/>
        <v>0</v>
      </c>
      <c r="BH155" s="205">
        <f t="shared" si="17"/>
        <v>0</v>
      </c>
      <c r="BI155" s="205">
        <f t="shared" si="18"/>
        <v>0</v>
      </c>
      <c r="BJ155" s="19" t="s">
        <v>88</v>
      </c>
      <c r="BK155" s="205">
        <f t="shared" si="19"/>
        <v>0</v>
      </c>
      <c r="BL155" s="19" t="s">
        <v>270</v>
      </c>
      <c r="BM155" s="204" t="s">
        <v>2828</v>
      </c>
    </row>
    <row r="156" spans="1:65" s="2" customFormat="1" ht="14.4" customHeight="1">
      <c r="A156" s="36"/>
      <c r="B156" s="37"/>
      <c r="C156" s="193" t="s">
        <v>340</v>
      </c>
      <c r="D156" s="193" t="s">
        <v>166</v>
      </c>
      <c r="E156" s="194" t="s">
        <v>2829</v>
      </c>
      <c r="F156" s="195" t="s">
        <v>2830</v>
      </c>
      <c r="G156" s="196" t="s">
        <v>335</v>
      </c>
      <c r="H156" s="197">
        <v>100</v>
      </c>
      <c r="I156" s="198"/>
      <c r="J156" s="199">
        <f t="shared" si="10"/>
        <v>0</v>
      </c>
      <c r="K156" s="195" t="s">
        <v>1</v>
      </c>
      <c r="L156" s="41"/>
      <c r="M156" s="200" t="s">
        <v>1</v>
      </c>
      <c r="N156" s="201" t="s">
        <v>45</v>
      </c>
      <c r="O156" s="73"/>
      <c r="P156" s="202">
        <f t="shared" si="11"/>
        <v>0</v>
      </c>
      <c r="Q156" s="202">
        <v>0</v>
      </c>
      <c r="R156" s="202">
        <f t="shared" si="12"/>
        <v>0</v>
      </c>
      <c r="S156" s="202">
        <v>0</v>
      </c>
      <c r="T156" s="203">
        <f t="shared" si="13"/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04" t="s">
        <v>270</v>
      </c>
      <c r="AT156" s="204" t="s">
        <v>166</v>
      </c>
      <c r="AU156" s="204" t="s">
        <v>179</v>
      </c>
      <c r="AY156" s="19" t="s">
        <v>164</v>
      </c>
      <c r="BE156" s="205">
        <f t="shared" si="14"/>
        <v>0</v>
      </c>
      <c r="BF156" s="205">
        <f t="shared" si="15"/>
        <v>0</v>
      </c>
      <c r="BG156" s="205">
        <f t="shared" si="16"/>
        <v>0</v>
      </c>
      <c r="BH156" s="205">
        <f t="shared" si="17"/>
        <v>0</v>
      </c>
      <c r="BI156" s="205">
        <f t="shared" si="18"/>
        <v>0</v>
      </c>
      <c r="BJ156" s="19" t="s">
        <v>88</v>
      </c>
      <c r="BK156" s="205">
        <f t="shared" si="19"/>
        <v>0</v>
      </c>
      <c r="BL156" s="19" t="s">
        <v>270</v>
      </c>
      <c r="BM156" s="204" t="s">
        <v>2831</v>
      </c>
    </row>
    <row r="157" spans="1:65" s="2" customFormat="1" ht="22.2" customHeight="1">
      <c r="A157" s="36"/>
      <c r="B157" s="37"/>
      <c r="C157" s="193" t="s">
        <v>345</v>
      </c>
      <c r="D157" s="193" t="s">
        <v>166</v>
      </c>
      <c r="E157" s="194" t="s">
        <v>2832</v>
      </c>
      <c r="F157" s="195" t="s">
        <v>2833</v>
      </c>
      <c r="G157" s="196" t="s">
        <v>335</v>
      </c>
      <c r="H157" s="197">
        <v>30</v>
      </c>
      <c r="I157" s="198"/>
      <c r="J157" s="199">
        <f t="shared" si="10"/>
        <v>0</v>
      </c>
      <c r="K157" s="195" t="s">
        <v>1</v>
      </c>
      <c r="L157" s="41"/>
      <c r="M157" s="200" t="s">
        <v>1</v>
      </c>
      <c r="N157" s="201" t="s">
        <v>45</v>
      </c>
      <c r="O157" s="73"/>
      <c r="P157" s="202">
        <f t="shared" si="11"/>
        <v>0</v>
      </c>
      <c r="Q157" s="202">
        <v>0</v>
      </c>
      <c r="R157" s="202">
        <f t="shared" si="12"/>
        <v>0</v>
      </c>
      <c r="S157" s="202">
        <v>0</v>
      </c>
      <c r="T157" s="203">
        <f t="shared" si="13"/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4" t="s">
        <v>270</v>
      </c>
      <c r="AT157" s="204" t="s">
        <v>166</v>
      </c>
      <c r="AU157" s="204" t="s">
        <v>179</v>
      </c>
      <c r="AY157" s="19" t="s">
        <v>164</v>
      </c>
      <c r="BE157" s="205">
        <f t="shared" si="14"/>
        <v>0</v>
      </c>
      <c r="BF157" s="205">
        <f t="shared" si="15"/>
        <v>0</v>
      </c>
      <c r="BG157" s="205">
        <f t="shared" si="16"/>
        <v>0</v>
      </c>
      <c r="BH157" s="205">
        <f t="shared" si="17"/>
        <v>0</v>
      </c>
      <c r="BI157" s="205">
        <f t="shared" si="18"/>
        <v>0</v>
      </c>
      <c r="BJ157" s="19" t="s">
        <v>88</v>
      </c>
      <c r="BK157" s="205">
        <f t="shared" si="19"/>
        <v>0</v>
      </c>
      <c r="BL157" s="19" t="s">
        <v>270</v>
      </c>
      <c r="BM157" s="204" t="s">
        <v>2834</v>
      </c>
    </row>
    <row r="158" spans="1:65" s="2" customFormat="1" ht="14.4" customHeight="1">
      <c r="A158" s="36"/>
      <c r="B158" s="37"/>
      <c r="C158" s="193" t="s">
        <v>351</v>
      </c>
      <c r="D158" s="193" t="s">
        <v>166</v>
      </c>
      <c r="E158" s="194" t="s">
        <v>2835</v>
      </c>
      <c r="F158" s="195" t="s">
        <v>2836</v>
      </c>
      <c r="G158" s="196" t="s">
        <v>325</v>
      </c>
      <c r="H158" s="197">
        <v>3</v>
      </c>
      <c r="I158" s="198"/>
      <c r="J158" s="199">
        <f t="shared" si="10"/>
        <v>0</v>
      </c>
      <c r="K158" s="195" t="s">
        <v>1</v>
      </c>
      <c r="L158" s="41"/>
      <c r="M158" s="200" t="s">
        <v>1</v>
      </c>
      <c r="N158" s="201" t="s">
        <v>45</v>
      </c>
      <c r="O158" s="73"/>
      <c r="P158" s="202">
        <f t="shared" si="11"/>
        <v>0</v>
      </c>
      <c r="Q158" s="202">
        <v>0</v>
      </c>
      <c r="R158" s="202">
        <f t="shared" si="12"/>
        <v>0</v>
      </c>
      <c r="S158" s="202">
        <v>0</v>
      </c>
      <c r="T158" s="203">
        <f t="shared" si="13"/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4" t="s">
        <v>270</v>
      </c>
      <c r="AT158" s="204" t="s">
        <v>166</v>
      </c>
      <c r="AU158" s="204" t="s">
        <v>179</v>
      </c>
      <c r="AY158" s="19" t="s">
        <v>164</v>
      </c>
      <c r="BE158" s="205">
        <f t="shared" si="14"/>
        <v>0</v>
      </c>
      <c r="BF158" s="205">
        <f t="shared" si="15"/>
        <v>0</v>
      </c>
      <c r="BG158" s="205">
        <f t="shared" si="16"/>
        <v>0</v>
      </c>
      <c r="BH158" s="205">
        <f t="shared" si="17"/>
        <v>0</v>
      </c>
      <c r="BI158" s="205">
        <f t="shared" si="18"/>
        <v>0</v>
      </c>
      <c r="BJ158" s="19" t="s">
        <v>88</v>
      </c>
      <c r="BK158" s="205">
        <f t="shared" si="19"/>
        <v>0</v>
      </c>
      <c r="BL158" s="19" t="s">
        <v>270</v>
      </c>
      <c r="BM158" s="204" t="s">
        <v>2837</v>
      </c>
    </row>
    <row r="159" spans="1:65" s="2" customFormat="1" ht="14.4" customHeight="1">
      <c r="A159" s="36"/>
      <c r="B159" s="37"/>
      <c r="C159" s="193" t="s">
        <v>360</v>
      </c>
      <c r="D159" s="193" t="s">
        <v>166</v>
      </c>
      <c r="E159" s="194" t="s">
        <v>2838</v>
      </c>
      <c r="F159" s="195" t="s">
        <v>2839</v>
      </c>
      <c r="G159" s="196" t="s">
        <v>325</v>
      </c>
      <c r="H159" s="197">
        <v>50</v>
      </c>
      <c r="I159" s="198"/>
      <c r="J159" s="199">
        <f t="shared" si="10"/>
        <v>0</v>
      </c>
      <c r="K159" s="195" t="s">
        <v>1</v>
      </c>
      <c r="L159" s="41"/>
      <c r="M159" s="200" t="s">
        <v>1</v>
      </c>
      <c r="N159" s="201" t="s">
        <v>45</v>
      </c>
      <c r="O159" s="73"/>
      <c r="P159" s="202">
        <f t="shared" si="11"/>
        <v>0</v>
      </c>
      <c r="Q159" s="202">
        <v>0</v>
      </c>
      <c r="R159" s="202">
        <f t="shared" si="12"/>
        <v>0</v>
      </c>
      <c r="S159" s="202">
        <v>0</v>
      </c>
      <c r="T159" s="203">
        <f t="shared" si="13"/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04" t="s">
        <v>270</v>
      </c>
      <c r="AT159" s="204" t="s">
        <v>166</v>
      </c>
      <c r="AU159" s="204" t="s">
        <v>179</v>
      </c>
      <c r="AY159" s="19" t="s">
        <v>164</v>
      </c>
      <c r="BE159" s="205">
        <f t="shared" si="14"/>
        <v>0</v>
      </c>
      <c r="BF159" s="205">
        <f t="shared" si="15"/>
        <v>0</v>
      </c>
      <c r="BG159" s="205">
        <f t="shared" si="16"/>
        <v>0</v>
      </c>
      <c r="BH159" s="205">
        <f t="shared" si="17"/>
        <v>0</v>
      </c>
      <c r="BI159" s="205">
        <f t="shared" si="18"/>
        <v>0</v>
      </c>
      <c r="BJ159" s="19" t="s">
        <v>88</v>
      </c>
      <c r="BK159" s="205">
        <f t="shared" si="19"/>
        <v>0</v>
      </c>
      <c r="BL159" s="19" t="s">
        <v>270</v>
      </c>
      <c r="BM159" s="204" t="s">
        <v>2840</v>
      </c>
    </row>
    <row r="160" spans="1:65" s="2" customFormat="1" ht="19.8" customHeight="1">
      <c r="A160" s="36"/>
      <c r="B160" s="37"/>
      <c r="C160" s="193" t="s">
        <v>366</v>
      </c>
      <c r="D160" s="193" t="s">
        <v>166</v>
      </c>
      <c r="E160" s="194" t="s">
        <v>2841</v>
      </c>
      <c r="F160" s="195" t="s">
        <v>2801</v>
      </c>
      <c r="G160" s="196" t="s">
        <v>325</v>
      </c>
      <c r="H160" s="197">
        <v>1</v>
      </c>
      <c r="I160" s="198"/>
      <c r="J160" s="199">
        <f t="shared" si="10"/>
        <v>0</v>
      </c>
      <c r="K160" s="195" t="s">
        <v>1</v>
      </c>
      <c r="L160" s="41"/>
      <c r="M160" s="200" t="s">
        <v>1</v>
      </c>
      <c r="N160" s="201" t="s">
        <v>45</v>
      </c>
      <c r="O160" s="73"/>
      <c r="P160" s="202">
        <f t="shared" si="11"/>
        <v>0</v>
      </c>
      <c r="Q160" s="202">
        <v>0</v>
      </c>
      <c r="R160" s="202">
        <f t="shared" si="12"/>
        <v>0</v>
      </c>
      <c r="S160" s="202">
        <v>0</v>
      </c>
      <c r="T160" s="203">
        <f t="shared" si="13"/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4" t="s">
        <v>270</v>
      </c>
      <c r="AT160" s="204" t="s">
        <v>166</v>
      </c>
      <c r="AU160" s="204" t="s">
        <v>179</v>
      </c>
      <c r="AY160" s="19" t="s">
        <v>164</v>
      </c>
      <c r="BE160" s="205">
        <f t="shared" si="14"/>
        <v>0</v>
      </c>
      <c r="BF160" s="205">
        <f t="shared" si="15"/>
        <v>0</v>
      </c>
      <c r="BG160" s="205">
        <f t="shared" si="16"/>
        <v>0</v>
      </c>
      <c r="BH160" s="205">
        <f t="shared" si="17"/>
        <v>0</v>
      </c>
      <c r="BI160" s="205">
        <f t="shared" si="18"/>
        <v>0</v>
      </c>
      <c r="BJ160" s="19" t="s">
        <v>88</v>
      </c>
      <c r="BK160" s="205">
        <f t="shared" si="19"/>
        <v>0</v>
      </c>
      <c r="BL160" s="19" t="s">
        <v>270</v>
      </c>
      <c r="BM160" s="204" t="s">
        <v>2842</v>
      </c>
    </row>
    <row r="161" spans="1:65" s="2" customFormat="1" ht="14.4" customHeight="1">
      <c r="A161" s="36"/>
      <c r="B161" s="37"/>
      <c r="C161" s="193" t="s">
        <v>372</v>
      </c>
      <c r="D161" s="193" t="s">
        <v>166</v>
      </c>
      <c r="E161" s="194" t="s">
        <v>2843</v>
      </c>
      <c r="F161" s="195" t="s">
        <v>2804</v>
      </c>
      <c r="G161" s="196" t="s">
        <v>325</v>
      </c>
      <c r="H161" s="197">
        <v>1</v>
      </c>
      <c r="I161" s="198"/>
      <c r="J161" s="199">
        <f t="shared" si="10"/>
        <v>0</v>
      </c>
      <c r="K161" s="195" t="s">
        <v>1</v>
      </c>
      <c r="L161" s="41"/>
      <c r="M161" s="200" t="s">
        <v>1</v>
      </c>
      <c r="N161" s="201" t="s">
        <v>45</v>
      </c>
      <c r="O161" s="73"/>
      <c r="P161" s="202">
        <f t="shared" si="11"/>
        <v>0</v>
      </c>
      <c r="Q161" s="202">
        <v>0</v>
      </c>
      <c r="R161" s="202">
        <f t="shared" si="12"/>
        <v>0</v>
      </c>
      <c r="S161" s="202">
        <v>0</v>
      </c>
      <c r="T161" s="203">
        <f t="shared" si="13"/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4" t="s">
        <v>270</v>
      </c>
      <c r="AT161" s="204" t="s">
        <v>166</v>
      </c>
      <c r="AU161" s="204" t="s">
        <v>179</v>
      </c>
      <c r="AY161" s="19" t="s">
        <v>164</v>
      </c>
      <c r="BE161" s="205">
        <f t="shared" si="14"/>
        <v>0</v>
      </c>
      <c r="BF161" s="205">
        <f t="shared" si="15"/>
        <v>0</v>
      </c>
      <c r="BG161" s="205">
        <f t="shared" si="16"/>
        <v>0</v>
      </c>
      <c r="BH161" s="205">
        <f t="shared" si="17"/>
        <v>0</v>
      </c>
      <c r="BI161" s="205">
        <f t="shared" si="18"/>
        <v>0</v>
      </c>
      <c r="BJ161" s="19" t="s">
        <v>88</v>
      </c>
      <c r="BK161" s="205">
        <f t="shared" si="19"/>
        <v>0</v>
      </c>
      <c r="BL161" s="19" t="s">
        <v>270</v>
      </c>
      <c r="BM161" s="204" t="s">
        <v>2844</v>
      </c>
    </row>
    <row r="162" spans="1:65" s="2" customFormat="1" ht="14.4" customHeight="1">
      <c r="A162" s="36"/>
      <c r="B162" s="37"/>
      <c r="C162" s="193" t="s">
        <v>379</v>
      </c>
      <c r="D162" s="193" t="s">
        <v>166</v>
      </c>
      <c r="E162" s="194" t="s">
        <v>2845</v>
      </c>
      <c r="F162" s="195" t="s">
        <v>2807</v>
      </c>
      <c r="G162" s="196" t="s">
        <v>325</v>
      </c>
      <c r="H162" s="197">
        <v>1</v>
      </c>
      <c r="I162" s="198"/>
      <c r="J162" s="199">
        <f t="shared" si="10"/>
        <v>0</v>
      </c>
      <c r="K162" s="195" t="s">
        <v>1</v>
      </c>
      <c r="L162" s="41"/>
      <c r="M162" s="200" t="s">
        <v>1</v>
      </c>
      <c r="N162" s="201" t="s">
        <v>45</v>
      </c>
      <c r="O162" s="73"/>
      <c r="P162" s="202">
        <f t="shared" si="11"/>
        <v>0</v>
      </c>
      <c r="Q162" s="202">
        <v>0</v>
      </c>
      <c r="R162" s="202">
        <f t="shared" si="12"/>
        <v>0</v>
      </c>
      <c r="S162" s="202">
        <v>0</v>
      </c>
      <c r="T162" s="203">
        <f t="shared" si="13"/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4" t="s">
        <v>270</v>
      </c>
      <c r="AT162" s="204" t="s">
        <v>166</v>
      </c>
      <c r="AU162" s="204" t="s">
        <v>179</v>
      </c>
      <c r="AY162" s="19" t="s">
        <v>164</v>
      </c>
      <c r="BE162" s="205">
        <f t="shared" si="14"/>
        <v>0</v>
      </c>
      <c r="BF162" s="205">
        <f t="shared" si="15"/>
        <v>0</v>
      </c>
      <c r="BG162" s="205">
        <f t="shared" si="16"/>
        <v>0</v>
      </c>
      <c r="BH162" s="205">
        <f t="shared" si="17"/>
        <v>0</v>
      </c>
      <c r="BI162" s="205">
        <f t="shared" si="18"/>
        <v>0</v>
      </c>
      <c r="BJ162" s="19" t="s">
        <v>88</v>
      </c>
      <c r="BK162" s="205">
        <f t="shared" si="19"/>
        <v>0</v>
      </c>
      <c r="BL162" s="19" t="s">
        <v>270</v>
      </c>
      <c r="BM162" s="204" t="s">
        <v>2846</v>
      </c>
    </row>
    <row r="163" spans="1:65" s="2" customFormat="1" ht="14.4" customHeight="1">
      <c r="A163" s="36"/>
      <c r="B163" s="37"/>
      <c r="C163" s="193" t="s">
        <v>386</v>
      </c>
      <c r="D163" s="193" t="s">
        <v>166</v>
      </c>
      <c r="E163" s="194" t="s">
        <v>2847</v>
      </c>
      <c r="F163" s="195" t="s">
        <v>2810</v>
      </c>
      <c r="G163" s="196" t="s">
        <v>325</v>
      </c>
      <c r="H163" s="197">
        <v>1</v>
      </c>
      <c r="I163" s="198"/>
      <c r="J163" s="199">
        <f t="shared" si="10"/>
        <v>0</v>
      </c>
      <c r="K163" s="195" t="s">
        <v>1</v>
      </c>
      <c r="L163" s="41"/>
      <c r="M163" s="200" t="s">
        <v>1</v>
      </c>
      <c r="N163" s="201" t="s">
        <v>45</v>
      </c>
      <c r="O163" s="73"/>
      <c r="P163" s="202">
        <f t="shared" si="11"/>
        <v>0</v>
      </c>
      <c r="Q163" s="202">
        <v>0</v>
      </c>
      <c r="R163" s="202">
        <f t="shared" si="12"/>
        <v>0</v>
      </c>
      <c r="S163" s="202">
        <v>0</v>
      </c>
      <c r="T163" s="203">
        <f t="shared" si="13"/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04" t="s">
        <v>270</v>
      </c>
      <c r="AT163" s="204" t="s">
        <v>166</v>
      </c>
      <c r="AU163" s="204" t="s">
        <v>179</v>
      </c>
      <c r="AY163" s="19" t="s">
        <v>164</v>
      </c>
      <c r="BE163" s="205">
        <f t="shared" si="14"/>
        <v>0</v>
      </c>
      <c r="BF163" s="205">
        <f t="shared" si="15"/>
        <v>0</v>
      </c>
      <c r="BG163" s="205">
        <f t="shared" si="16"/>
        <v>0</v>
      </c>
      <c r="BH163" s="205">
        <f t="shared" si="17"/>
        <v>0</v>
      </c>
      <c r="BI163" s="205">
        <f t="shared" si="18"/>
        <v>0</v>
      </c>
      <c r="BJ163" s="19" t="s">
        <v>88</v>
      </c>
      <c r="BK163" s="205">
        <f t="shared" si="19"/>
        <v>0</v>
      </c>
      <c r="BL163" s="19" t="s">
        <v>270</v>
      </c>
      <c r="BM163" s="204" t="s">
        <v>2848</v>
      </c>
    </row>
    <row r="164" spans="1:65" s="2" customFormat="1" ht="14.4" customHeight="1">
      <c r="A164" s="36"/>
      <c r="B164" s="37"/>
      <c r="C164" s="193" t="s">
        <v>392</v>
      </c>
      <c r="D164" s="193" t="s">
        <v>166</v>
      </c>
      <c r="E164" s="194" t="s">
        <v>2849</v>
      </c>
      <c r="F164" s="195" t="s">
        <v>2728</v>
      </c>
      <c r="G164" s="196" t="s">
        <v>325</v>
      </c>
      <c r="H164" s="197">
        <v>1</v>
      </c>
      <c r="I164" s="198"/>
      <c r="J164" s="199">
        <f t="shared" si="10"/>
        <v>0</v>
      </c>
      <c r="K164" s="195" t="s">
        <v>1</v>
      </c>
      <c r="L164" s="41"/>
      <c r="M164" s="281" t="s">
        <v>1</v>
      </c>
      <c r="N164" s="282" t="s">
        <v>45</v>
      </c>
      <c r="O164" s="283"/>
      <c r="P164" s="284">
        <f t="shared" si="11"/>
        <v>0</v>
      </c>
      <c r="Q164" s="284">
        <v>0</v>
      </c>
      <c r="R164" s="284">
        <f t="shared" si="12"/>
        <v>0</v>
      </c>
      <c r="S164" s="284">
        <v>0</v>
      </c>
      <c r="T164" s="285">
        <f t="shared" si="13"/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04" t="s">
        <v>270</v>
      </c>
      <c r="AT164" s="204" t="s">
        <v>166</v>
      </c>
      <c r="AU164" s="204" t="s">
        <v>179</v>
      </c>
      <c r="AY164" s="19" t="s">
        <v>164</v>
      </c>
      <c r="BE164" s="205">
        <f t="shared" si="14"/>
        <v>0</v>
      </c>
      <c r="BF164" s="205">
        <f t="shared" si="15"/>
        <v>0</v>
      </c>
      <c r="BG164" s="205">
        <f t="shared" si="16"/>
        <v>0</v>
      </c>
      <c r="BH164" s="205">
        <f t="shared" si="17"/>
        <v>0</v>
      </c>
      <c r="BI164" s="205">
        <f t="shared" si="18"/>
        <v>0</v>
      </c>
      <c r="BJ164" s="19" t="s">
        <v>88</v>
      </c>
      <c r="BK164" s="205">
        <f t="shared" si="19"/>
        <v>0</v>
      </c>
      <c r="BL164" s="19" t="s">
        <v>270</v>
      </c>
      <c r="BM164" s="204" t="s">
        <v>2850</v>
      </c>
    </row>
    <row r="165" spans="1:65" s="2" customFormat="1" ht="6.9" customHeight="1">
      <c r="A165" s="36"/>
      <c r="B165" s="56"/>
      <c r="C165" s="57"/>
      <c r="D165" s="57"/>
      <c r="E165" s="57"/>
      <c r="F165" s="57"/>
      <c r="G165" s="57"/>
      <c r="H165" s="57"/>
      <c r="I165" s="57"/>
      <c r="J165" s="57"/>
      <c r="K165" s="57"/>
      <c r="L165" s="41"/>
      <c r="M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</row>
  </sheetData>
  <sheetProtection algorithmName="SHA-512" hashValue="Y3tItvyA7X62+uZF7znHUYctHf84x9riw4VPtDU8oDCXaUtV+ne6I62WbYDBpEbYxuGLoQvR5mexpTGtVA+GVw==" saltValue="AqHbNNMLHaHLbwNdbQ/P+eLgYHJYjjna0BVQkOzg3SATFQpnONlER95nXpAWagHGDAwBbtk6cyov7PELOjElzw==" spinCount="100000" sheet="1" objects="1" scenarios="1" formatColumns="0" formatRows="0" autoFilter="0"/>
  <autoFilter ref="C123:K164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71" fitToHeight="100" orientation="portrait" blackAndWhite="1" r:id="rId1"/>
  <headerFooter>
    <oddFooter>&amp;CStrana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61795BBEBCF54F9C9D8C4BE2E472D5" ma:contentTypeVersion="16" ma:contentTypeDescription="Vytvoří nový dokument" ma:contentTypeScope="" ma:versionID="bf62ca3b13ea9d98f0b2864a1946006e">
  <xsd:schema xmlns:xsd="http://www.w3.org/2001/XMLSchema" xmlns:xs="http://www.w3.org/2001/XMLSchema" xmlns:p="http://schemas.microsoft.com/office/2006/metadata/properties" xmlns:ns2="41ec62b2-5769-47c7-89e9-2553fd4e5d10" xmlns:ns3="aefccb90-1c61-4472-93d8-2045f711da9b" targetNamespace="http://schemas.microsoft.com/office/2006/metadata/properties" ma:root="true" ma:fieldsID="56e8761a9b9604448ad4f09c33ee517f" ns2:_="" ns3:_="">
    <xsd:import namespace="41ec62b2-5769-47c7-89e9-2553fd4e5d10"/>
    <xsd:import namespace="aefccb90-1c61-4472-93d8-2045f711da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c62b2-5769-47c7-89e9-2553fd4e5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c472fbe4-f284-4e92-b9ec-767f008d93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ccb90-1c61-4472-93d8-2045f711da9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81d6f67-61be-4559-9db0-1d8b91b493d5}" ma:internalName="TaxCatchAll" ma:showField="CatchAllData" ma:web="aefccb90-1c61-4472-93d8-2045f711da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336CFA-6B76-4279-8C35-DBD2CCD0C010}"/>
</file>

<file path=customXml/itemProps2.xml><?xml version="1.0" encoding="utf-8"?>
<ds:datastoreItem xmlns:ds="http://schemas.openxmlformats.org/officeDocument/2006/customXml" ds:itemID="{297E91AE-CCFF-46A4-9FF5-2FB4232E6C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28</vt:i4>
      </vt:variant>
    </vt:vector>
  </HeadingPairs>
  <TitlesOfParts>
    <vt:vector size="42" baseType="lpstr">
      <vt:lpstr>Rekapitulace stavby</vt:lpstr>
      <vt:lpstr>D.1.1.01 - Architektonick...</vt:lpstr>
      <vt:lpstr>D.1.1.01a - Architektonic...</vt:lpstr>
      <vt:lpstr>D.1.2.01 - Stavebně konst...</vt:lpstr>
      <vt:lpstr>D.1.2.02 - Stavebně konst...</vt:lpstr>
      <vt:lpstr>D.1.4.01 - Technické zaří...</vt:lpstr>
      <vt:lpstr>D.1.4.02 - Zařízení vzduc...</vt:lpstr>
      <vt:lpstr>D.1.4.04 - Silnoproudá el...</vt:lpstr>
      <vt:lpstr>D.1.4.05 - Zařízení slabo...</vt:lpstr>
      <vt:lpstr>D.1.4.08 - Polostabilní h...</vt:lpstr>
      <vt:lpstr>D.1.4.09 - Automatický zá...</vt:lpstr>
      <vt:lpstr>D.1.5 - Dopravní řešení</vt:lpstr>
      <vt:lpstr>D.1.5.01 - Parkovací systém</vt:lpstr>
      <vt:lpstr>VON - Vedlejší a ostatní ...</vt:lpstr>
      <vt:lpstr>'D.1.1.01 - Architektonick...'!Názvy_tisku</vt:lpstr>
      <vt:lpstr>'D.1.1.01a - Architektonic...'!Názvy_tisku</vt:lpstr>
      <vt:lpstr>'D.1.2.01 - Stavebně konst...'!Názvy_tisku</vt:lpstr>
      <vt:lpstr>'D.1.2.02 - Stavebně konst...'!Názvy_tisku</vt:lpstr>
      <vt:lpstr>'D.1.4.01 - Technické zaří...'!Názvy_tisku</vt:lpstr>
      <vt:lpstr>'D.1.4.02 - Zařízení vzduc...'!Názvy_tisku</vt:lpstr>
      <vt:lpstr>'D.1.4.04 - Silnoproudá el...'!Názvy_tisku</vt:lpstr>
      <vt:lpstr>'D.1.4.05 - Zařízení slabo...'!Názvy_tisku</vt:lpstr>
      <vt:lpstr>'D.1.4.08 - Polostabilní h...'!Názvy_tisku</vt:lpstr>
      <vt:lpstr>'D.1.4.09 - Automatický zá...'!Názvy_tisku</vt:lpstr>
      <vt:lpstr>'D.1.5 - Dopravní řešení'!Názvy_tisku</vt:lpstr>
      <vt:lpstr>'D.1.5.01 - Parkovací systém'!Názvy_tisku</vt:lpstr>
      <vt:lpstr>'Rekapitulace stavby'!Názvy_tisku</vt:lpstr>
      <vt:lpstr>'VON - Vedlejší a ostatní ...'!Názvy_tisku</vt:lpstr>
      <vt:lpstr>'D.1.1.01 - Architektonick...'!Oblast_tisku</vt:lpstr>
      <vt:lpstr>'D.1.1.01a - Architektonic...'!Oblast_tisku</vt:lpstr>
      <vt:lpstr>'D.1.2.01 - Stavebně konst...'!Oblast_tisku</vt:lpstr>
      <vt:lpstr>'D.1.2.02 - Stavebně konst...'!Oblast_tisku</vt:lpstr>
      <vt:lpstr>'D.1.4.01 - Technické zaří...'!Oblast_tisku</vt:lpstr>
      <vt:lpstr>'D.1.4.02 - Zařízení vzduc...'!Oblast_tisku</vt:lpstr>
      <vt:lpstr>'D.1.4.04 - Silnoproudá el...'!Oblast_tisku</vt:lpstr>
      <vt:lpstr>'D.1.4.05 - Zařízení slabo...'!Oblast_tisku</vt:lpstr>
      <vt:lpstr>'D.1.4.08 - Polostabilní h...'!Oblast_tisku</vt:lpstr>
      <vt:lpstr>'D.1.4.09 - Automatický zá...'!Oblast_tisku</vt:lpstr>
      <vt:lpstr>'D.1.5 - Dopravní řešení'!Oblast_tisku</vt:lpstr>
      <vt:lpstr>'D.1.5.01 - Parkovací systém'!Oblast_tisku</vt:lpstr>
      <vt:lpstr>'Rekapitulace stavby'!Oblast_tisku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PROBOOK-TUMOVA\Drahoslava</dc:creator>
  <cp:lastModifiedBy>Drahoslava</cp:lastModifiedBy>
  <dcterms:created xsi:type="dcterms:W3CDTF">2022-08-04T08:47:06Z</dcterms:created>
  <dcterms:modified xsi:type="dcterms:W3CDTF">2022-08-04T08:54:42Z</dcterms:modified>
</cp:coreProperties>
</file>