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s\AKCE_stavebni\1501_Lab HFPJ\Realizace_HFPJRF\VyberobeRizeni_Zhotovitel_3\PRILOHY_zhotovitel_ 3vz_Lab HFPJ-RF\Priloha02_VV\"/>
    </mc:Choice>
  </mc:AlternateContent>
  <bookViews>
    <workbookView xWindow="0" yWindow="0" windowWidth="23040" windowHeight="9408" tabRatio="721"/>
  </bookViews>
  <sheets>
    <sheet name="Rekapitulace" sheetId="14" r:id="rId1"/>
    <sheet name="1.1. Stavba" sheetId="1" r:id="rId2"/>
    <sheet name="1.3.2. EPS" sheetId="6" r:id="rId3"/>
    <sheet name="1.4.3. VZT" sheetId="2" r:id="rId4"/>
    <sheet name="1.4.5. ZTI" sheetId="3" r:id="rId5"/>
    <sheet name="1.4.7.Silnoproud" sheetId="4" r:id="rId6"/>
    <sheet name="1.4.7. Slaboproud" sheetId="5" r:id="rId7"/>
    <sheet name="2.1. Stroje_Zarizeni" sheetId="15" r:id="rId8"/>
    <sheet name="2.2. ProvozniPotrubi" sheetId="16" r:id="rId9"/>
  </sheets>
  <definedNames>
    <definedName name="_2Excel_BuiltIn_Print_Area_1_1" localSheetId="0">#REF!</definedName>
    <definedName name="_3Excel_BuiltIn_Print_Area_1_1" localSheetId="6">#REF!</definedName>
    <definedName name="_4Excel_BuiltIn_Print_Area_1_1">#REF!</definedName>
    <definedName name="_5Excel_BuiltIn_Print_Titles_1">#REF!</definedName>
    <definedName name="_xlnm._FilterDatabase" localSheetId="2" hidden="1">'1.3.2. EPS'!$A$7:$K$17</definedName>
    <definedName name="_xlnm._FilterDatabase" localSheetId="3" hidden="1">'1.4.3. VZT'!$A$8:$O$23</definedName>
    <definedName name="_xlnm._FilterDatabase" localSheetId="6" hidden="1">'1.4.7. Slaboproud'!$A$8:$K$47</definedName>
    <definedName name="_xlnm._FilterDatabase" localSheetId="5" hidden="1">'1.4.7.Silnoproud'!$A$8:$K$84</definedName>
    <definedName name="_xlnm._FilterDatabase" localSheetId="7" hidden="1">'2.1. Stroje_Zarizeni'!$A$8:$Z$13</definedName>
    <definedName name="_Toc89821175" localSheetId="2">'1.3.2. EPS'!$C$8</definedName>
    <definedName name="_Toc89821175" localSheetId="6">'1.4.7. Slaboproud'!$C$9</definedName>
    <definedName name="_Toc89821175" localSheetId="5">'1.4.7.Silnoproud'!$C$9</definedName>
    <definedName name="a" localSheetId="8">#REF!</definedName>
    <definedName name="a">#REF!</definedName>
    <definedName name="Excel_BuiltIn_Print_Area_1" localSheetId="6">#REF!</definedName>
    <definedName name="Excel_BuiltIn_Print_Area_1" localSheetId="8">#REF!</definedName>
    <definedName name="Excel_BuiltIn_Print_Area_1" localSheetId="0">#REF!</definedName>
    <definedName name="Excel_BuiltIn_Print_Area_1">#REF!</definedName>
    <definedName name="Excel_BuiltIn_Print_Titles" localSheetId="8">#REF!</definedName>
    <definedName name="Excel_BuiltIn_Print_Titles">#REF!</definedName>
    <definedName name="Excel_BuiltIn_Print_Titles_1" localSheetId="8">#REF!</definedName>
    <definedName name="Excel_BuiltIn_Print_Titles_1">#REF!</definedName>
    <definedName name="_xlnm.Print_Titles" localSheetId="1">'1.1. Stavba'!$5:$7</definedName>
    <definedName name="_xlnm.Print_Titles" localSheetId="2">'1.3.2. EPS'!$5:$7</definedName>
    <definedName name="_xlnm.Print_Titles" localSheetId="3">'1.4.3. VZT'!$1:$8</definedName>
    <definedName name="_xlnm.Print_Titles" localSheetId="4">'1.4.5. ZTI'!$5:$5</definedName>
    <definedName name="_xlnm.Print_Titles" localSheetId="6">'1.4.7. Slaboproud'!$1:$8</definedName>
    <definedName name="_xlnm.Print_Titles" localSheetId="5">'1.4.7.Silnoproud'!$5:$8</definedName>
    <definedName name="_xlnm.Print_Titles" localSheetId="7">'2.1. Stroje_Zarizeni'!$5:$8</definedName>
    <definedName name="_xlnm.Print_Titles" localSheetId="8">'2.2. ProvozniPotrubi'!$7:$7</definedName>
    <definedName name="_xlnm.Print_Area" localSheetId="1">'1.1. Stavba'!$A$1:$G$71</definedName>
    <definedName name="_xlnm.Print_Area" localSheetId="2">'1.3.2. EPS'!$A$1:$K$17</definedName>
    <definedName name="_xlnm.Print_Area" localSheetId="3">'1.4.3. VZT'!$A$2:$K$68</definedName>
    <definedName name="_xlnm.Print_Area" localSheetId="4">'1.4.5. ZTI'!$A$1:$I$50</definedName>
    <definedName name="_xlnm.Print_Area" localSheetId="6">'1.4.7. Slaboproud'!$A$1:$K$47</definedName>
    <definedName name="_xlnm.Print_Area" localSheetId="5">'1.4.7.Silnoproud'!$A$1:$K$84</definedName>
    <definedName name="_xlnm.Print_Area" localSheetId="7">'2.1. Stroje_Zarizeni'!$A$1:$Z$13</definedName>
    <definedName name="_xlnm.Print_Area" localSheetId="8">'2.2. ProvozniPotrubi'!$B$1:$R$66</definedName>
    <definedName name="_xlnm.Print_Area" localSheetId="0">Rekapitulace!$A$1:$F$17</definedName>
    <definedName name="QryMTO_PipingMatByLineA" localSheetId="8">#REF!</definedName>
    <definedName name="QryMTO_PipingMatByLineA">#REF!</definedName>
    <definedName name="Z_0AEB4CBA_F35D_444B_B471_3F4194DD98AE_.wvu.Cols" localSheetId="6" hidden="1">'1.4.7. Slaboproud'!$F:$J</definedName>
    <definedName name="Z_0AEB4CBA_F35D_444B_B471_3F4194DD98AE_.wvu.FilterData" localSheetId="6" hidden="1">'1.4.7. Slaboproud'!$A$8:$K$47</definedName>
    <definedName name="Z_0AEB4CBA_F35D_444B_B471_3F4194DD98AE_.wvu.PrintArea" localSheetId="6" hidden="1">'1.4.7. Slaboproud'!$A$1:$K$46</definedName>
    <definedName name="Z_0AEB4CBA_F35D_444B_B471_3F4194DD98AE_.wvu.PrintTitles" localSheetId="6" hidden="1">'1.4.7. Slaboproud'!$1:$8</definedName>
    <definedName name="Z_0AEB4CBA_F35D_444B_B471_3F4194DD98AE_.wvu.Rows" localSheetId="6" hidden="1">'1.4.7. Slaboproud'!$7:$7</definedName>
    <definedName name="Z_6DB22297_82D6_486F_BE01_EFF27D91F240_.wvu.PrintArea" localSheetId="6">#REF!</definedName>
    <definedName name="Z_6DB22297_82D6_486F_BE01_EFF27D91F240_.wvu.PrintArea" localSheetId="8">#REF!</definedName>
    <definedName name="Z_6DB22297_82D6_486F_BE01_EFF27D91F240_.wvu.PrintArea" localSheetId="0">#REF!</definedName>
    <definedName name="Z_6DB22297_82D6_486F_BE01_EFF27D91F240_.wvu.PrintArea">#REF!</definedName>
    <definedName name="Z_8794B9CE_0A7F_4C86_9F78_6D24910F31E2_.wvu.Cols" localSheetId="2" hidden="1">'1.3.2. EPS'!$F:$J</definedName>
    <definedName name="Z_8794B9CE_0A7F_4C86_9F78_6D24910F31E2_.wvu.FilterData" localSheetId="2" hidden="1">'1.3.2. EPS'!$A$7:$K$17</definedName>
    <definedName name="Z_8794B9CE_0A7F_4C86_9F78_6D24910F31E2_.wvu.PrintArea" localSheetId="2" hidden="1">'1.3.2. EPS'!$A$5:$K$16</definedName>
    <definedName name="Z_8794B9CE_0A7F_4C86_9F78_6D24910F31E2_.wvu.PrintTitles" localSheetId="2" hidden="1">'1.3.2. EPS'!$5:$7</definedName>
    <definedName name="Z_8794B9CE_0A7F_4C86_9F78_6D24910F31E2_.wvu.Rows" localSheetId="2" hidden="1">'1.3.2. EPS'!$6:$6</definedName>
    <definedName name="Z_9221D19D_9F7F_44D7_8EDB_616252D0EDFF_.wvu.FilterData" localSheetId="5" hidden="1">'1.4.7.Silnoproud'!$A$8:$K$84</definedName>
    <definedName name="Z_9221D19D_9F7F_44D7_8EDB_616252D0EDFF_.wvu.PrintArea" localSheetId="5" hidden="1">'1.4.7.Silnoproud'!$A$5:$K$84</definedName>
    <definedName name="Z_9221D19D_9F7F_44D7_8EDB_616252D0EDFF_.wvu.PrintTitles" localSheetId="5" hidden="1">'1.4.7.Silnoproud'!$5:$8</definedName>
    <definedName name="Z_9221D19D_9F7F_44D7_8EDB_616252D0EDFF_.wvu.Rows" localSheetId="5" hidden="1">'1.4.7.Silnoproud'!$7:$7</definedName>
    <definedName name="Z_AF37FB7C_F9C3_42B6_9E04_E8CC52657E66_.wvu.Cols" localSheetId="5" hidden="1">'1.4.7.Silnoproud'!$F:$J</definedName>
    <definedName name="Z_AF37FB7C_F9C3_42B6_9E04_E8CC52657E66_.wvu.FilterData" localSheetId="5" hidden="1">'1.4.7.Silnoproud'!$A$8:$K$84</definedName>
    <definedName name="Z_AF37FB7C_F9C3_42B6_9E04_E8CC52657E66_.wvu.PrintArea" localSheetId="5" hidden="1">'1.4.7.Silnoproud'!$A$5:$K$83</definedName>
    <definedName name="Z_AF37FB7C_F9C3_42B6_9E04_E8CC52657E66_.wvu.PrintTitles" localSheetId="5" hidden="1">'1.4.7.Silnoproud'!$5:$8</definedName>
    <definedName name="Z_AF37FB7C_F9C3_42B6_9E04_E8CC52657E66_.wvu.Rows" localSheetId="5" hidden="1">'1.4.7.Silnoproud'!$7:$7</definedName>
    <definedName name="Z_E092B84D_3CC8_4527_95A2_36BD8B1420D3_.wvu.FilterData" localSheetId="6" hidden="1">'1.4.7. Slaboproud'!$A$8:$K$47</definedName>
    <definedName name="Z_E092B84D_3CC8_4527_95A2_36BD8B1420D3_.wvu.PrintArea" localSheetId="6" hidden="1">'1.4.7. Slaboproud'!$A$1:$K$47</definedName>
    <definedName name="Z_E092B84D_3CC8_4527_95A2_36BD8B1420D3_.wvu.PrintTitles" localSheetId="6" hidden="1">'1.4.7. Slaboproud'!$1:$8</definedName>
    <definedName name="Z_E092B84D_3CC8_4527_95A2_36BD8B1420D3_.wvu.Rows" localSheetId="6" hidden="1">'1.4.7. Slaboproud'!$7:$7</definedName>
    <definedName name="Z_FDEC72F8_8FAD_4F00_9CCA_F01F810A9519_.wvu.FilterData" localSheetId="2" hidden="1">'1.3.2. EPS'!$A$7:$K$17</definedName>
    <definedName name="Z_FDEC72F8_8FAD_4F00_9CCA_F01F810A9519_.wvu.PrintArea" localSheetId="2" hidden="1">'1.3.2. EPS'!$A$5:$K$17</definedName>
    <definedName name="Z_FDEC72F8_8FAD_4F00_9CCA_F01F810A9519_.wvu.PrintTitles" localSheetId="2" hidden="1">'1.3.2. EPS'!$5:$7</definedName>
    <definedName name="Z_FDEC72F8_8FAD_4F00_9CCA_F01F810A9519_.wvu.Rows" localSheetId="2" hidden="1">'1.3.2. EPS'!$6:$6</definedName>
  </definedNames>
  <calcPr calcId="152511"/>
</workbook>
</file>

<file path=xl/calcChain.xml><?xml version="1.0" encoding="utf-8"?>
<calcChain xmlns="http://schemas.openxmlformats.org/spreadsheetml/2006/main">
  <c r="K62" i="2" l="1"/>
  <c r="D17" i="6"/>
  <c r="Q41" i="16"/>
  <c r="Q40" i="16"/>
  <c r="Q39" i="16"/>
  <c r="Q38" i="16"/>
  <c r="Q37" i="16"/>
  <c r="Q36" i="16"/>
  <c r="Q35" i="16"/>
  <c r="Q34" i="16"/>
  <c r="Q33" i="16"/>
  <c r="Q32" i="16"/>
  <c r="Q31" i="16"/>
  <c r="Q30" i="16"/>
  <c r="Q29" i="16"/>
  <c r="Q28" i="16"/>
  <c r="Q27" i="16"/>
  <c r="Q26" i="16"/>
  <c r="Q25" i="16"/>
  <c r="Q24" i="16"/>
  <c r="Q23" i="16"/>
  <c r="Q22" i="16"/>
  <c r="Q21" i="16"/>
  <c r="Q20" i="16"/>
  <c r="Q19" i="16"/>
  <c r="Q18" i="16"/>
  <c r="Q17" i="16"/>
  <c r="Q16" i="16"/>
  <c r="Q15" i="16"/>
  <c r="Q14" i="16"/>
  <c r="Q13" i="16"/>
  <c r="Q12" i="16"/>
  <c r="Q11" i="16"/>
  <c r="Q10" i="16"/>
  <c r="Q42" i="16" s="1"/>
  <c r="Q9" i="16"/>
  <c r="Q59" i="16"/>
  <c r="Q58" i="16"/>
  <c r="Q52" i="16"/>
  <c r="Q51" i="16"/>
  <c r="Q50" i="16"/>
  <c r="Q49" i="16"/>
  <c r="Q48" i="16"/>
  <c r="Q60" i="16" l="1"/>
  <c r="Q65" i="16" s="1"/>
  <c r="Q53" i="16"/>
  <c r="Q64" i="16" s="1"/>
  <c r="Q63" i="16"/>
  <c r="I14" i="6"/>
  <c r="H14" i="6"/>
  <c r="I13" i="6"/>
  <c r="H13" i="6"/>
  <c r="I12" i="6"/>
  <c r="H12" i="6"/>
  <c r="I11" i="6"/>
  <c r="H11" i="6"/>
  <c r="I10" i="6"/>
  <c r="H10" i="6"/>
  <c r="I17" i="6" l="1"/>
  <c r="J10" i="6"/>
  <c r="H17" i="6"/>
  <c r="Q66" i="16"/>
  <c r="D14" i="14" s="1"/>
  <c r="D34" i="1"/>
  <c r="X10" i="15" l="1"/>
  <c r="W10" i="15"/>
  <c r="X9" i="15"/>
  <c r="W9" i="15"/>
  <c r="I66" i="2"/>
  <c r="K66" i="2" s="1"/>
  <c r="I65" i="2"/>
  <c r="K65" i="2" s="1"/>
  <c r="I64" i="2"/>
  <c r="K64" i="2" s="1"/>
  <c r="I63" i="2"/>
  <c r="K63" i="2" s="1"/>
  <c r="I11" i="2"/>
  <c r="F41" i="3"/>
  <c r="F19" i="3"/>
  <c r="F34" i="3"/>
  <c r="F64" i="1"/>
  <c r="F63" i="1"/>
  <c r="F67" i="1"/>
  <c r="F60" i="1"/>
  <c r="F59" i="1"/>
  <c r="F58" i="1"/>
  <c r="F52" i="1"/>
  <c r="F49" i="1"/>
  <c r="F46" i="1"/>
  <c r="F40" i="1"/>
  <c r="F39" i="1"/>
  <c r="F37" i="1"/>
  <c r="F34" i="1"/>
  <c r="F32" i="1"/>
  <c r="F31" i="1"/>
  <c r="F27" i="1"/>
  <c r="F26" i="1"/>
  <c r="F23" i="1"/>
  <c r="F22" i="1"/>
  <c r="F21" i="1"/>
  <c r="F11" i="1"/>
  <c r="F10" i="1"/>
  <c r="J12" i="6"/>
  <c r="J14" i="6"/>
  <c r="H11" i="5"/>
  <c r="I11" i="5"/>
  <c r="H14" i="5"/>
  <c r="I14" i="5"/>
  <c r="H17" i="5"/>
  <c r="I17" i="5"/>
  <c r="J17" i="5" s="1"/>
  <c r="H18" i="5"/>
  <c r="I18" i="5"/>
  <c r="H19" i="5"/>
  <c r="I19" i="5"/>
  <c r="H20" i="5"/>
  <c r="I20" i="5"/>
  <c r="H23" i="5"/>
  <c r="I23" i="5"/>
  <c r="H24" i="5"/>
  <c r="I24" i="5"/>
  <c r="H25" i="5"/>
  <c r="I25" i="5"/>
  <c r="H26" i="5"/>
  <c r="I26" i="5"/>
  <c r="H27" i="5"/>
  <c r="I27" i="5"/>
  <c r="H28" i="5"/>
  <c r="I28" i="5"/>
  <c r="H29" i="5"/>
  <c r="I29" i="5"/>
  <c r="H32" i="5"/>
  <c r="I32" i="5"/>
  <c r="H33" i="5"/>
  <c r="I33" i="5"/>
  <c r="H34" i="5"/>
  <c r="I34" i="5"/>
  <c r="H35" i="5"/>
  <c r="I35" i="5"/>
  <c r="H38" i="5"/>
  <c r="H39" i="5"/>
  <c r="H40" i="5"/>
  <c r="H41" i="5"/>
  <c r="H42" i="5"/>
  <c r="H43" i="5"/>
  <c r="H44" i="5"/>
  <c r="D47" i="5"/>
  <c r="H11" i="4"/>
  <c r="I11" i="4"/>
  <c r="H13" i="4"/>
  <c r="I13" i="4"/>
  <c r="H15" i="4"/>
  <c r="I15" i="4"/>
  <c r="H19" i="4"/>
  <c r="I19" i="4"/>
  <c r="H20" i="4"/>
  <c r="I20" i="4"/>
  <c r="H21" i="4"/>
  <c r="I21" i="4"/>
  <c r="H22" i="4"/>
  <c r="I22" i="4"/>
  <c r="H23" i="4"/>
  <c r="I23" i="4"/>
  <c r="H24" i="4"/>
  <c r="I24" i="4"/>
  <c r="H25" i="4"/>
  <c r="I25" i="4"/>
  <c r="H26" i="4"/>
  <c r="I26" i="4"/>
  <c r="H27" i="4"/>
  <c r="I27" i="4"/>
  <c r="H28" i="4"/>
  <c r="I28" i="4"/>
  <c r="H29" i="4"/>
  <c r="I29" i="4"/>
  <c r="H32" i="4"/>
  <c r="I32" i="4"/>
  <c r="H33" i="4"/>
  <c r="I33" i="4"/>
  <c r="H34" i="4"/>
  <c r="I34" i="4"/>
  <c r="H35" i="4"/>
  <c r="I35" i="4"/>
  <c r="H39" i="4"/>
  <c r="I39" i="4"/>
  <c r="H40" i="4"/>
  <c r="I40" i="4"/>
  <c r="H41" i="4"/>
  <c r="I41" i="4"/>
  <c r="H42" i="4"/>
  <c r="I42" i="4"/>
  <c r="H43" i="4"/>
  <c r="I43" i="4"/>
  <c r="H44" i="4"/>
  <c r="I44" i="4"/>
  <c r="H45" i="4"/>
  <c r="I45" i="4"/>
  <c r="H46" i="4"/>
  <c r="I46" i="4"/>
  <c r="H49" i="4"/>
  <c r="I49" i="4"/>
  <c r="J49" i="4" s="1"/>
  <c r="H50" i="4"/>
  <c r="I50" i="4"/>
  <c r="H51" i="4"/>
  <c r="I51" i="4"/>
  <c r="H52" i="4"/>
  <c r="I52" i="4"/>
  <c r="H53" i="4"/>
  <c r="I53" i="4"/>
  <c r="H54" i="4"/>
  <c r="I54" i="4"/>
  <c r="H55" i="4"/>
  <c r="I55" i="4"/>
  <c r="H56" i="4"/>
  <c r="I56" i="4"/>
  <c r="H57" i="4"/>
  <c r="I57" i="4"/>
  <c r="H58" i="4"/>
  <c r="I58" i="4"/>
  <c r="H61" i="4"/>
  <c r="I61" i="4"/>
  <c r="H62" i="4"/>
  <c r="I62" i="4"/>
  <c r="H63" i="4"/>
  <c r="I63" i="4"/>
  <c r="H64" i="4"/>
  <c r="I64" i="4"/>
  <c r="H65" i="4"/>
  <c r="I65" i="4"/>
  <c r="H66" i="4"/>
  <c r="I66" i="4"/>
  <c r="H67" i="4"/>
  <c r="I67" i="4"/>
  <c r="H68" i="4"/>
  <c r="I68" i="4"/>
  <c r="H69" i="4"/>
  <c r="I69" i="4"/>
  <c r="H70" i="4"/>
  <c r="I70" i="4"/>
  <c r="H73" i="4"/>
  <c r="H74" i="4"/>
  <c r="H75" i="4"/>
  <c r="H76" i="4"/>
  <c r="H77" i="4"/>
  <c r="H78" i="4"/>
  <c r="H79" i="4"/>
  <c r="F8" i="3"/>
  <c r="H8" i="3"/>
  <c r="F9" i="3"/>
  <c r="H9" i="3"/>
  <c r="F10" i="3"/>
  <c r="H10" i="3"/>
  <c r="F11" i="3"/>
  <c r="H11" i="3"/>
  <c r="F12" i="3"/>
  <c r="H12" i="3"/>
  <c r="F13" i="3"/>
  <c r="H13" i="3"/>
  <c r="F14" i="3"/>
  <c r="H14" i="3"/>
  <c r="F15" i="3"/>
  <c r="H15" i="3"/>
  <c r="H16" i="3"/>
  <c r="H17" i="3"/>
  <c r="H19" i="3"/>
  <c r="F20" i="3"/>
  <c r="H20" i="3"/>
  <c r="F21" i="3"/>
  <c r="H21" i="3"/>
  <c r="F22" i="3"/>
  <c r="H22" i="3"/>
  <c r="F23" i="3"/>
  <c r="H23" i="3"/>
  <c r="F24" i="3"/>
  <c r="H24" i="3"/>
  <c r="F25" i="3"/>
  <c r="H25" i="3"/>
  <c r="F26" i="3"/>
  <c r="H26" i="3"/>
  <c r="F27" i="3"/>
  <c r="H27" i="3"/>
  <c r="F28" i="3"/>
  <c r="H28" i="3"/>
  <c r="F29" i="3"/>
  <c r="H29" i="3"/>
  <c r="F30" i="3"/>
  <c r="H30" i="3"/>
  <c r="F31" i="3"/>
  <c r="H31" i="3"/>
  <c r="F32" i="3"/>
  <c r="H32" i="3"/>
  <c r="F33" i="3"/>
  <c r="H33" i="3"/>
  <c r="H34" i="3"/>
  <c r="F35" i="3"/>
  <c r="H35" i="3"/>
  <c r="F36" i="3"/>
  <c r="H36" i="3"/>
  <c r="F37" i="3"/>
  <c r="H37" i="3"/>
  <c r="H38" i="3"/>
  <c r="H41" i="3"/>
  <c r="F42" i="3"/>
  <c r="H42" i="3"/>
  <c r="F43" i="3"/>
  <c r="H43" i="3"/>
  <c r="F44" i="3"/>
  <c r="H44" i="3"/>
  <c r="F45" i="3"/>
  <c r="H45" i="3"/>
  <c r="F46" i="3"/>
  <c r="H46" i="3"/>
  <c r="F47" i="3"/>
  <c r="H47" i="3"/>
  <c r="J11" i="2"/>
  <c r="I12" i="2"/>
  <c r="J12" i="2"/>
  <c r="I13" i="2"/>
  <c r="J13" i="2"/>
  <c r="I14" i="2"/>
  <c r="J14" i="2"/>
  <c r="I15" i="2"/>
  <c r="J15" i="2"/>
  <c r="I16" i="2"/>
  <c r="J16" i="2"/>
  <c r="I17" i="2"/>
  <c r="J17" i="2"/>
  <c r="I18" i="2"/>
  <c r="J18" i="2"/>
  <c r="I19" i="2"/>
  <c r="J19" i="2"/>
  <c r="I23" i="2"/>
  <c r="J23" i="2"/>
  <c r="I24" i="2"/>
  <c r="J24" i="2"/>
  <c r="I25" i="2"/>
  <c r="J25" i="2"/>
  <c r="I29" i="2"/>
  <c r="J29" i="2"/>
  <c r="I30" i="2"/>
  <c r="J30" i="2"/>
  <c r="I31" i="2"/>
  <c r="J31" i="2"/>
  <c r="I32" i="2"/>
  <c r="J32" i="2"/>
  <c r="I33" i="2"/>
  <c r="J33" i="2"/>
  <c r="I34" i="2"/>
  <c r="J34" i="2"/>
  <c r="I35" i="2"/>
  <c r="J35" i="2"/>
  <c r="I36" i="2"/>
  <c r="J36" i="2"/>
  <c r="I37" i="2"/>
  <c r="J37" i="2"/>
  <c r="I41" i="2"/>
  <c r="J41" i="2"/>
  <c r="I42" i="2"/>
  <c r="J42" i="2"/>
  <c r="I43" i="2"/>
  <c r="J43" i="2"/>
  <c r="I47" i="2"/>
  <c r="J47" i="2"/>
  <c r="I48" i="2"/>
  <c r="J48" i="2"/>
  <c r="I49" i="2"/>
  <c r="J49" i="2"/>
  <c r="I50" i="2"/>
  <c r="J50" i="2"/>
  <c r="I51" i="2"/>
  <c r="J51" i="2"/>
  <c r="D55" i="1"/>
  <c r="F55" i="1" s="1"/>
  <c r="D54" i="1"/>
  <c r="F54" i="1" s="1"/>
  <c r="D53" i="1"/>
  <c r="F53" i="1" s="1"/>
  <c r="D45" i="1"/>
  <c r="F45" i="1" s="1"/>
  <c r="D44" i="1"/>
  <c r="F44" i="1" s="1"/>
  <c r="D48" i="1"/>
  <c r="F48" i="1" s="1"/>
  <c r="D47" i="1"/>
  <c r="F47" i="1" s="1"/>
  <c r="D43" i="1"/>
  <c r="F43" i="1" s="1"/>
  <c r="D38" i="1"/>
  <c r="F38" i="1" s="1"/>
  <c r="D36" i="1"/>
  <c r="F36" i="1" s="1"/>
  <c r="D35" i="1"/>
  <c r="F35" i="1" s="1"/>
  <c r="D33" i="1"/>
  <c r="F33" i="1" s="1"/>
  <c r="D30" i="1"/>
  <c r="F30" i="1" s="1"/>
  <c r="D29" i="1"/>
  <c r="F29" i="1" s="1"/>
  <c r="D28" i="1"/>
  <c r="F28" i="1" s="1"/>
  <c r="D12" i="1"/>
  <c r="F12" i="1" s="1"/>
  <c r="D15" i="1"/>
  <c r="F15" i="1" s="1"/>
  <c r="D17" i="1"/>
  <c r="F17" i="1" s="1"/>
  <c r="D16" i="1"/>
  <c r="F16" i="1" s="1"/>
  <c r="D13" i="1"/>
  <c r="F13" i="1" s="1"/>
  <c r="J13" i="6"/>
  <c r="K19" i="2" l="1"/>
  <c r="K51" i="2"/>
  <c r="K49" i="2"/>
  <c r="K47" i="2"/>
  <c r="K42" i="2"/>
  <c r="K37" i="2"/>
  <c r="K35" i="2"/>
  <c r="K33" i="2"/>
  <c r="K31" i="2"/>
  <c r="K29" i="2"/>
  <c r="K50" i="2"/>
  <c r="K48" i="2"/>
  <c r="K43" i="2"/>
  <c r="K41" i="2"/>
  <c r="K36" i="2"/>
  <c r="K34" i="2"/>
  <c r="K32" i="2"/>
  <c r="K30" i="2"/>
  <c r="J20" i="5"/>
  <c r="J27" i="4"/>
  <c r="J61" i="4"/>
  <c r="J65" i="4"/>
  <c r="J64" i="4"/>
  <c r="J46" i="4"/>
  <c r="J56" i="4"/>
  <c r="K25" i="2"/>
  <c r="K23" i="2"/>
  <c r="K26" i="2" s="1"/>
  <c r="K18" i="2"/>
  <c r="K16" i="2"/>
  <c r="K14" i="2"/>
  <c r="K12" i="2"/>
  <c r="J20" i="2"/>
  <c r="J57" i="2" s="1"/>
  <c r="K24" i="2"/>
  <c r="K17" i="2"/>
  <c r="K15" i="2"/>
  <c r="K13" i="2"/>
  <c r="I20" i="2"/>
  <c r="K11" i="2"/>
  <c r="J39" i="5"/>
  <c r="J33" i="5"/>
  <c r="J19" i="4"/>
  <c r="J39" i="4"/>
  <c r="J28" i="4"/>
  <c r="J42" i="5"/>
  <c r="J38" i="5"/>
  <c r="J43" i="5"/>
  <c r="J27" i="5"/>
  <c r="J79" i="4"/>
  <c r="J75" i="4"/>
  <c r="J22" i="4"/>
  <c r="J78" i="4"/>
  <c r="J74" i="4"/>
  <c r="J44" i="2"/>
  <c r="J60" i="2" s="1"/>
  <c r="W13" i="15"/>
  <c r="J32" i="5"/>
  <c r="J26" i="5"/>
  <c r="J23" i="5"/>
  <c r="J14" i="5"/>
  <c r="J15" i="4"/>
  <c r="J13" i="4"/>
  <c r="J26" i="4"/>
  <c r="J25" i="4"/>
  <c r="J23" i="4"/>
  <c r="J20" i="4"/>
  <c r="J35" i="4"/>
  <c r="J33" i="4"/>
  <c r="J32" i="4"/>
  <c r="J40" i="4"/>
  <c r="J42" i="4"/>
  <c r="J43" i="4"/>
  <c r="J45" i="4"/>
  <c r="J51" i="4"/>
  <c r="J52" i="4"/>
  <c r="J55" i="4"/>
  <c r="J68" i="4"/>
  <c r="J69" i="4"/>
  <c r="F16" i="3"/>
  <c r="F17" i="3" s="1"/>
  <c r="I44" i="2"/>
  <c r="J38" i="2"/>
  <c r="J59" i="2" s="1"/>
  <c r="I38" i="2"/>
  <c r="I59" i="2" s="1"/>
  <c r="J26" i="2"/>
  <c r="J58" i="2" s="1"/>
  <c r="I26" i="2"/>
  <c r="I58" i="2" s="1"/>
  <c r="K58" i="2" s="1"/>
  <c r="I52" i="2"/>
  <c r="K52" i="2" s="1"/>
  <c r="J77" i="4"/>
  <c r="J70" i="4"/>
  <c r="J67" i="4"/>
  <c r="J62" i="4"/>
  <c r="J58" i="4"/>
  <c r="J53" i="4"/>
  <c r="J50" i="4"/>
  <c r="J44" i="5"/>
  <c r="J41" i="5"/>
  <c r="J34" i="5"/>
  <c r="J29" i="5"/>
  <c r="J24" i="5"/>
  <c r="J19" i="5"/>
  <c r="F38" i="3"/>
  <c r="F39" i="3" s="1"/>
  <c r="J44" i="4"/>
  <c r="J41" i="4"/>
  <c r="J34" i="4"/>
  <c r="J29" i="4"/>
  <c r="J24" i="4"/>
  <c r="J21" i="4"/>
  <c r="J11" i="4"/>
  <c r="I47" i="5"/>
  <c r="F49" i="3"/>
  <c r="X13" i="15"/>
  <c r="J52" i="2"/>
  <c r="J61" i="2" s="1"/>
  <c r="J76" i="4"/>
  <c r="J73" i="4"/>
  <c r="J66" i="4"/>
  <c r="J63" i="4"/>
  <c r="J57" i="4"/>
  <c r="J54" i="4"/>
  <c r="I84" i="4"/>
  <c r="J40" i="5"/>
  <c r="J35" i="5"/>
  <c r="J28" i="5"/>
  <c r="J25" i="5"/>
  <c r="J18" i="5"/>
  <c r="J11" i="5"/>
  <c r="J11" i="6"/>
  <c r="Y10" i="15"/>
  <c r="F69" i="1"/>
  <c r="D7" i="14" s="1"/>
  <c r="H84" i="4"/>
  <c r="Y9" i="15"/>
  <c r="F48" i="3"/>
  <c r="H47" i="5"/>
  <c r="K20" i="2" l="1"/>
  <c r="I60" i="2"/>
  <c r="K60" i="2" s="1"/>
  <c r="K44" i="2"/>
  <c r="K59" i="2"/>
  <c r="F50" i="3"/>
  <c r="J84" i="4"/>
  <c r="I57" i="2"/>
  <c r="K57" i="2" s="1"/>
  <c r="J17" i="6"/>
  <c r="D8" i="14" s="1"/>
  <c r="Y13" i="15"/>
  <c r="D13" i="14" s="1"/>
  <c r="J47" i="5"/>
  <c r="D12" i="14" s="1"/>
  <c r="D11" i="14"/>
  <c r="D10" i="14"/>
  <c r="IW52" i="2"/>
  <c r="I61" i="2"/>
  <c r="K61" i="2" s="1"/>
  <c r="J67" i="2"/>
  <c r="I67" i="2" l="1"/>
  <c r="K68" i="2" l="1"/>
  <c r="D9" i="14" s="1"/>
  <c r="D15" i="14" s="1"/>
  <c r="K67" i="2"/>
</calcChain>
</file>

<file path=xl/sharedStrings.xml><?xml version="1.0" encoding="utf-8"?>
<sst xmlns="http://schemas.openxmlformats.org/spreadsheetml/2006/main" count="1087" uniqueCount="596">
  <si>
    <t>Pol.č.</t>
  </si>
  <si>
    <t>Popis položky</t>
  </si>
  <si>
    <t>Jednotka</t>
  </si>
  <si>
    <t>Množství</t>
  </si>
  <si>
    <t>Kč/jednotku</t>
  </si>
  <si>
    <t>CENA Kč</t>
  </si>
  <si>
    <t>Poznámka</t>
  </si>
  <si>
    <t>1</t>
  </si>
  <si>
    <t>m2</t>
  </si>
  <si>
    <t>2</t>
  </si>
  <si>
    <t>3</t>
  </si>
  <si>
    <t>5</t>
  </si>
  <si>
    <t>7</t>
  </si>
  <si>
    <t>kpl</t>
  </si>
  <si>
    <t>6</t>
  </si>
  <si>
    <t>Vedlejší rozpočtové náklady</t>
  </si>
  <si>
    <t>Zařízení staveniště, přesun hmot, dodržování čistoy, úklid, manipulace, ztížené podmínky apod.</t>
  </si>
  <si>
    <t>ARCHITEKTONICKÉ A STAVEBNĚ TECHNICKÉ ŘEŠENÍ</t>
  </si>
  <si>
    <t>D1.1</t>
  </si>
  <si>
    <t>D.1</t>
  </si>
  <si>
    <t xml:space="preserve">Demontážní a bourací práce </t>
  </si>
  <si>
    <t xml:space="preserve">Montážní práce </t>
  </si>
  <si>
    <t>Krytí podlahy - 1x netkaná geotextilie + 1x OSB tl.8mm pero/drážka</t>
  </si>
  <si>
    <t>Zárubňové pažení výkopu</t>
  </si>
  <si>
    <t>Výkopové práce</t>
  </si>
  <si>
    <t>m3</t>
  </si>
  <si>
    <t>Výkopové práce základů přístavku</t>
  </si>
  <si>
    <t>4</t>
  </si>
  <si>
    <t>Výkopové práce základů kondenzačních jednotek</t>
  </si>
  <si>
    <t>Demontáž umyvadla včetně baterie a 2 ks oken o rozměrech 2700x680mm</t>
  </si>
  <si>
    <t>Vybourání parapetu ze škvárových tvýrnic v=2,15m, š=1,0m se žb výztuhou</t>
  </si>
  <si>
    <t>Tep. Izolace podlahy přístavby - EPS 150 S tl.100mm</t>
  </si>
  <si>
    <t>Separační PE folie</t>
  </si>
  <si>
    <t>ŽB roznášecí deska tl.150mm -  C30/37  XC3-XF1 s hlazeným povrchem + kari síť ∅6-100X100 1,9x1,4m</t>
  </si>
  <si>
    <t>Epoxidový uzavírací protiprašný nátěr šedý</t>
  </si>
  <si>
    <t>m</t>
  </si>
  <si>
    <t>Roznášecí vrstva mezipatra-  beton C 25/30 50mm nad horní vlnu</t>
  </si>
  <si>
    <t xml:space="preserve">Strop mezipatra - trapézový plech TR70/200x0,88 1,9x1,4m + výztuž  ∅8mm c=20mm -  v každé spodní vlně, přivařený </t>
  </si>
  <si>
    <t xml:space="preserve">Střecha přístavby - trapézový plech TR70/200x0,88 1,9x2,05m </t>
  </si>
  <si>
    <t>Parozábrana- asfaltový pás s Al vložkou</t>
  </si>
  <si>
    <t>Tepelná izolace střechy tl.200mm - 2x ISOVER S tl.100mm</t>
  </si>
  <si>
    <t>Uchycení mezipatar a střechy - ocelový úhelník L120x120x12- pozink, mechanicky kotvený a=300mm</t>
  </si>
  <si>
    <t>Hydroizolace střechy - podkladní asf. Pás mech. Kotvený (např. GLASTEK 40 MINERAL) + vrní pás celoplošně natavený UV odolný ( např. ELASTEK 40 FIRESTOP)</t>
  </si>
  <si>
    <t>8</t>
  </si>
  <si>
    <t>9</t>
  </si>
  <si>
    <t>10</t>
  </si>
  <si>
    <t>11</t>
  </si>
  <si>
    <t>12</t>
  </si>
  <si>
    <t>Uzavření přechodu střecha/stěna - vypěnění PUR pěnou + zalištování</t>
  </si>
  <si>
    <t>Oplechování atiky - titanzinek šedý</t>
  </si>
  <si>
    <t>Obvodové zdivo přístavku tl.350mm - dřevocementové tvárnice např. Morfico 35/14 Z s vloženou tepelnou izolací z EPS tl.140mm,  beton C25/ 30+ svislá výztuž á 200 mm  ∅16mm, vodorovná výztuž 1X∅16mm</t>
  </si>
  <si>
    <t>Vyztužení překladu nad vstupem do strojovny VZT - JACKL U 120x60x60x5 pozink + navaření výztuže</t>
  </si>
  <si>
    <t>Svislé konstrukce</t>
  </si>
  <si>
    <t>Vodorovné konstrukce</t>
  </si>
  <si>
    <t>Zdivoz keramických bloků tl.400mm na maltu VPC např.: POROTHERM P+D+ omítka VPC tl.15mm</t>
  </si>
  <si>
    <t>SDK konstrukce tl.100mm</t>
  </si>
  <si>
    <t>Hydroizolace přístavku - 2x asfaltový lak stříkaný + 2x hydroizolace celoplošně natavená např.: GLASTEK 40 MINERAL vytažena 300mm nad UT + lišta</t>
  </si>
  <si>
    <t>Obvodová drenáž přístavku - proprané říční kamenivo fr.16+drenáž+ geotextilie</t>
  </si>
  <si>
    <t>Povrchové úpravy</t>
  </si>
  <si>
    <t>Výmalba 2xakrilátovou otěruvzdornou bílou barvou</t>
  </si>
  <si>
    <t>Vnitřní omítka v přístavku a meziokenních pilířích - VPC omítka tl.15mm</t>
  </si>
  <si>
    <t>Kontaktní zateplení parapetu a žb. sloupu např. YTONG MULTIPOR WI tl.100mm dále viz. TZ</t>
  </si>
  <si>
    <t>Vyspravení stávajících omítek předpoklad 25% plochy - napenetrování + VPC štuková omítka</t>
  </si>
  <si>
    <t>Výplně otvorů</t>
  </si>
  <si>
    <t>Keramický sokl v=100mm , dlažba např.: TAURUS GRANIT, spárovačka shodná se stávající podlahou</t>
  </si>
  <si>
    <t>Okno neotvíravé bílé plastové Uw=1,2W/m2K o rozměrech 1,95x0,68m + vnitrní plastový parapet + vnější plechový parapet</t>
  </si>
  <si>
    <t>Okno neotvíravé bílé plastové Uw=1,2W/m2K o rozměrech 0,95x0,68m + vnitrní plastový parapet + vnější plechový parapet</t>
  </si>
  <si>
    <t xml:space="preserve">Dvoukřídlá bezpečnostní dvířka 1,2x0,88m se zámkem a tepelnou izolací křídel, Ud=1,7W/m2K </t>
  </si>
  <si>
    <t>Základek pod kondenzační jednotku 1x0,3x0,8m - tvarovky BEST + výztuž 2∅8mm v každé ložné spáře, svislá výztuž ∅8mm po 250mm + štěrkové lože tl.100mm</t>
  </si>
  <si>
    <t>Základek pod kondenzátor 1,1x0,5x0,8m - tvarovky BEST + výztuž 2∅8mm v každé ložné spáře, svislá výztuž ∅8mm po 250mm + štěrkové lože tl.100mm</t>
  </si>
  <si>
    <t>Základové konstrukce</t>
  </si>
  <si>
    <t>Ostatní</t>
  </si>
  <si>
    <t>Prostup střechou přístavku pro potřeby VZT</t>
  </si>
  <si>
    <t xml:space="preserve">Okap+svod + okapničky z titanzinku šedého 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</si>
  <si>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</si>
  <si>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</si>
  <si>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</si>
  <si>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</si>
  <si>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</si>
  <si>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</si>
  <si>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</si>
  <si>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</si>
  <si>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</si>
  <si>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</si>
  <si>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Základek pod ventilátor,rozvody VZT a odtahy tech. plynů  (bet. Dlaždice 600x600x60 + drenážní PE rohož 700x700)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</si>
  <si>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</si>
  <si>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</si>
  <si>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</si>
  <si>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</si>
  <si>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</si>
  <si>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</si>
  <si>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</si>
  <si>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</si>
  <si>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</si>
  <si>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</si>
  <si>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</si>
  <si>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</si>
  <si>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r>
      <t xml:space="preserve">Betonáž základové žb desky přístavby a pasů - C25/30 + kari síť </t>
    </r>
    <r>
      <rPr>
        <sz val="8"/>
        <rFont val="Calibri"/>
        <family val="2"/>
        <charset val="238"/>
      </rPr>
      <t>Ø6-100x100mm 3,8x2,4m</t>
    </r>
  </si>
  <si>
    <t>Poznámka: Výkaz je nedílnou součástí projektové dokumentace.</t>
  </si>
  <si>
    <t>Laboratoř HFPJ - RF, Na Slovance 1999/2, 182 21 Praha 8</t>
  </si>
  <si>
    <t>Svislá i vodorovná hydroizolace ze dvou vrstev modifikovaného asf. Pásu + napojení na stávající hydroizolaci</t>
  </si>
  <si>
    <t>Celkem :</t>
  </si>
  <si>
    <t>Doprava</t>
  </si>
  <si>
    <t>Kompletační činnost</t>
  </si>
  <si>
    <t>Provozní vlivy</t>
  </si>
  <si>
    <t>Zařízení staveniště</t>
  </si>
  <si>
    <t>Zařízení 05</t>
  </si>
  <si>
    <t>Zařízení 04</t>
  </si>
  <si>
    <t>Zařízení 03</t>
  </si>
  <si>
    <t>Zařízení 02</t>
  </si>
  <si>
    <t>Zařízení 01</t>
  </si>
  <si>
    <t>Montáž</t>
  </si>
  <si>
    <t>Dodávka</t>
  </si>
  <si>
    <t>Rozdělení ceny</t>
  </si>
  <si>
    <t>CELKEM</t>
  </si>
  <si>
    <t>set</t>
  </si>
  <si>
    <t>Lešení potřebné pro nastěhování  
a montáž vzduchotechniky</t>
  </si>
  <si>
    <t>5.05</t>
  </si>
  <si>
    <t>Nh</t>
  </si>
  <si>
    <t>Komplexní vyzkoušení</t>
  </si>
  <si>
    <t>5.04</t>
  </si>
  <si>
    <t>Uvedení zařízení do provozu a jeho seřízení</t>
  </si>
  <si>
    <t>5.03</t>
  </si>
  <si>
    <t>kg</t>
  </si>
  <si>
    <t>Hutní materiál na podpěry závěsy a konzoly</t>
  </si>
  <si>
    <t>5.02</t>
  </si>
  <si>
    <t>Závěsový, pomocný, spojovací  a těsnící materiál</t>
  </si>
  <si>
    <t>5.01</t>
  </si>
  <si>
    <t>Pomocný a montážní materiál, doplňkové činnosti</t>
  </si>
  <si>
    <t>bm</t>
  </si>
  <si>
    <r>
      <t xml:space="preserve">Potrubí chladiva včetně pěnové izolace proti ztrátě chladu, závěsů bez tepelných mostů, propojovacích kabeláží mezi vnější a vnitřními jednotkami a nátěru izolace ve venkovním prostředí proti ÚV záření 
uložené v liště
vyčistění, vakuování, naplnění chladivem
</t>
    </r>
    <r>
      <rPr>
        <sz val="10"/>
        <rFont val="Calibri"/>
        <family val="2"/>
        <charset val="238"/>
      </rPr>
      <t/>
    </r>
  </si>
  <si>
    <t>4.03</t>
  </si>
  <si>
    <t>ks</t>
  </si>
  <si>
    <t>4.02</t>
  </si>
  <si>
    <t>4.01</t>
  </si>
  <si>
    <t>Klimatizace laboratoře</t>
  </si>
  <si>
    <t>Potrubí kruhové SPIRO z pozinkovaného plechu</t>
  </si>
  <si>
    <t>3.10</t>
  </si>
  <si>
    <r>
      <t xml:space="preserve">Regulační klapka </t>
    </r>
    <r>
      <rPr>
        <sz val="10"/>
        <rFont val="Calibri"/>
        <family val="2"/>
        <charset val="238"/>
      </rPr>
      <t>Ø</t>
    </r>
    <r>
      <rPr>
        <sz val="10"/>
        <rFont val="Arial"/>
        <family val="2"/>
        <charset val="238"/>
      </rPr>
      <t>80</t>
    </r>
  </si>
  <si>
    <t>3.08</t>
  </si>
  <si>
    <r>
      <t>Elektrostaticky vodivá hadice splňující požadavky evropské směrnice ATEX s měrným odporem menším než 10</t>
    </r>
    <r>
      <rPr>
        <vertAlign val="superscript"/>
        <sz val="10"/>
        <rFont val="Arial"/>
        <family val="2"/>
        <charset val="238"/>
      </rPr>
      <t>3</t>
    </r>
    <r>
      <rPr>
        <sz val="10"/>
        <rFont val="Cambria"/>
        <family val="1"/>
        <charset val="238"/>
      </rPr>
      <t xml:space="preserve"> Ω </t>
    </r>
    <r>
      <rPr>
        <sz val="10"/>
        <rFont val="Arial"/>
        <family val="2"/>
        <charset val="238"/>
      </rPr>
      <t xml:space="preserve">včetně certifikátu, </t>
    </r>
    <r>
      <rPr>
        <sz val="10"/>
        <rFont val="Calibri"/>
        <family val="2"/>
        <charset val="238"/>
      </rPr>
      <t>Ø</t>
    </r>
    <r>
      <rPr>
        <sz val="10"/>
        <rFont val="Arial"/>
        <family val="2"/>
        <charset val="238"/>
      </rPr>
      <t>80</t>
    </r>
  </si>
  <si>
    <t>3.07</t>
  </si>
  <si>
    <t>Sešikmený kus s nerezovou mřížkou s oky 20x20 mm</t>
  </si>
  <si>
    <t>3.06</t>
  </si>
  <si>
    <t>Protidešťová žaluzie 100x100 z pozinkovaného plechu</t>
  </si>
  <si>
    <t>3.05</t>
  </si>
  <si>
    <t>3.04</t>
  </si>
  <si>
    <r>
      <t xml:space="preserve">Talířový odsávací ventil kovový </t>
    </r>
    <r>
      <rPr>
        <sz val="10"/>
        <rFont val="Calibri"/>
        <family val="2"/>
        <charset val="238"/>
      </rPr>
      <t>Ø</t>
    </r>
    <r>
      <rPr>
        <sz val="10"/>
        <rFont val="Arial"/>
        <family val="2"/>
        <charset val="238"/>
      </rPr>
      <t xml:space="preserve"> 80</t>
    </r>
  </si>
  <si>
    <t>3.03</t>
  </si>
  <si>
    <r>
      <t xml:space="preserve">Talířový odsávací ventil kovový </t>
    </r>
    <r>
      <rPr>
        <sz val="10"/>
        <rFont val="Calibri"/>
        <family val="2"/>
        <charset val="238"/>
      </rPr>
      <t>Ø</t>
    </r>
    <r>
      <rPr>
        <sz val="10"/>
        <rFont val="Arial"/>
        <family val="2"/>
        <charset val="238"/>
      </rPr>
      <t xml:space="preserve"> 100</t>
    </r>
  </si>
  <si>
    <t>3.02</t>
  </si>
  <si>
    <r>
      <t xml:space="preserve">Poloradiální potrubní ventilátor, provedení EX II 2G T4
Qv=75 m3/hod, 230V, 50Hz, 50W, 0,25A
včetně dvou tlumících vložek </t>
    </r>
    <r>
      <rPr>
        <sz val="10"/>
        <rFont val="Calibri"/>
        <family val="2"/>
        <charset val="238"/>
      </rPr>
      <t>Ø</t>
    </r>
    <r>
      <rPr>
        <sz val="10"/>
        <rFont val="Arial"/>
        <family val="2"/>
        <charset val="238"/>
      </rPr>
      <t>180mm, čtyř nerezových spon a držáku ventilátoru</t>
    </r>
  </si>
  <si>
    <t>3.01</t>
  </si>
  <si>
    <t>Odsávání od tlakových lahví a skřínky digestoře</t>
  </si>
  <si>
    <t>2.10</t>
  </si>
  <si>
    <r>
      <t xml:space="preserve">Regulační klapka </t>
    </r>
    <r>
      <rPr>
        <sz val="10"/>
        <rFont val="Calibri"/>
        <family val="2"/>
        <charset val="238"/>
      </rPr>
      <t>Ø</t>
    </r>
    <r>
      <rPr>
        <sz val="10"/>
        <rFont val="Arial"/>
        <family val="2"/>
        <charset val="238"/>
      </rPr>
      <t>180</t>
    </r>
  </si>
  <si>
    <t>2.02</t>
  </si>
  <si>
    <t>Radiální ventilátor z pozinkovaného plechu pro zónu 1,
400V,  poloha dle výkresu
motor 0,25 kW, 400/230V 50Hz
včetně PTC termistoru, izolátorů chvění, podstavné desky, krytu motoru, tlumící vložky sání v Ex provedení a výfukového nástavce  
Qv = 500 m3/hod, Δp = 250 Pa
(dodavatel např. ALTEKO, ......)</t>
  </si>
  <si>
    <t>2.01</t>
  </si>
  <si>
    <t xml:space="preserve">Odsávání digestoře </t>
  </si>
  <si>
    <t>Tepelná izolace rohoží z čedičové vaty tl. 60 mm 
opatřená Al folií</t>
  </si>
  <si>
    <t>1.12</t>
  </si>
  <si>
    <t xml:space="preserve">Potrubí čtyřhranné sk.I z pozinkovaného plechu </t>
  </si>
  <si>
    <t>1.11</t>
  </si>
  <si>
    <t>1.10</t>
  </si>
  <si>
    <r>
      <t xml:space="preserve">Regulační klapka </t>
    </r>
    <r>
      <rPr>
        <sz val="10"/>
        <rFont val="Calibri"/>
        <family val="2"/>
        <charset val="238"/>
      </rPr>
      <t>Ø</t>
    </r>
    <r>
      <rPr>
        <sz val="10"/>
        <rFont val="Arial"/>
        <family val="2"/>
        <charset val="238"/>
      </rPr>
      <t>200</t>
    </r>
  </si>
  <si>
    <t>1.05</t>
  </si>
  <si>
    <t>Vyústka nastavitelná dvouřadá, přední lamely vodorovné,
625x140, bez regulace</t>
  </si>
  <si>
    <t>1.04</t>
  </si>
  <si>
    <t>Vyústka nastavitelná dvouřadá, přední lamely vodorovné,
1025x140, bez regulace</t>
  </si>
  <si>
    <t>1.03</t>
  </si>
  <si>
    <t>Protidešťová žaluzie 315x315 pozinkovaná</t>
  </si>
  <si>
    <t>1.02</t>
  </si>
  <si>
    <t>1.01</t>
  </si>
  <si>
    <t>Přívod vzduchu do laboratoře</t>
  </si>
  <si>
    <t>Suť celkem</t>
  </si>
  <si>
    <t>Suť jednotková</t>
  </si>
  <si>
    <t>Hmotnost celkem</t>
  </si>
  <si>
    <t>Hmotnost jednotková</t>
  </si>
  <si>
    <t>Montáž   celkem</t>
  </si>
  <si>
    <t>Dodávka celkem</t>
  </si>
  <si>
    <t>Montáž jednotková</t>
  </si>
  <si>
    <t>Dodávka jednotková</t>
  </si>
  <si>
    <t>MJ</t>
  </si>
  <si>
    <t>Množství celkem</t>
  </si>
  <si>
    <t>Popis</t>
  </si>
  <si>
    <t>Kód položky</t>
  </si>
  <si>
    <t>Dodavatel</t>
  </si>
  <si>
    <t>P.Č.</t>
  </si>
  <si>
    <t>Stavba : Laboratoř HFPJ - RF</t>
  </si>
  <si>
    <t>CELKOVÁ CENA / TOTAL PRICE</t>
  </si>
  <si>
    <t>%</t>
  </si>
  <si>
    <t>Stavební přípomoce</t>
  </si>
  <si>
    <t>3.9</t>
  </si>
  <si>
    <t>Přesun hmot pro zařizovací předměty stanovený procentní sazbou z ceny v objektech výšky přes 6 do 12m</t>
  </si>
  <si>
    <t>3.8</t>
  </si>
  <si>
    <t>kus</t>
  </si>
  <si>
    <t>Zásobník papírových ručníků</t>
  </si>
  <si>
    <t>3.7</t>
  </si>
  <si>
    <t>soubor</t>
  </si>
  <si>
    <t>Doplňky zařízení koupelen, nerezové, dávkovač tekutého mýdla</t>
  </si>
  <si>
    <t>3.6</t>
  </si>
  <si>
    <t>Bezpečnostní oční sprcha - instalace na stůl</t>
  </si>
  <si>
    <t>3.5</t>
  </si>
  <si>
    <t>Rohový kulový uzávěr s fitrem - G 1/2"x3/8"</t>
  </si>
  <si>
    <t>3.4</t>
  </si>
  <si>
    <t>Batere umyvadlové stojánkové pákové s výpustí</t>
  </si>
  <si>
    <t>3.3</t>
  </si>
  <si>
    <t>Zápachová uzávěrka s přípojkou, HL132.1 DN40</t>
  </si>
  <si>
    <t>3.2</t>
  </si>
  <si>
    <t>Umyvadla keramická, zabudovaná do desky</t>
  </si>
  <si>
    <t>3.1</t>
  </si>
  <si>
    <t>Zařizovací předměty</t>
  </si>
  <si>
    <t>2.21</t>
  </si>
  <si>
    <t>Přesun hmot pro vnitřní vodovod stanovený procentní sazbou z ceny
v objektech výšky přes 6 do 12 m</t>
  </si>
  <si>
    <t>2.20</t>
  </si>
  <si>
    <t>Pomocné ocelové konstrukce</t>
  </si>
  <si>
    <t>2.19</t>
  </si>
  <si>
    <t>Uzavření nebo otevření vodovodního potrubí při opravách, včetně vypouštění a napuštění</t>
  </si>
  <si>
    <t>2.18</t>
  </si>
  <si>
    <t>Proplach a dezinfekce vodovodního potrubí do DN80</t>
  </si>
  <si>
    <t>2.17</t>
  </si>
  <si>
    <t>Zkouška těsnosti vodovodního potrubí do DN50</t>
  </si>
  <si>
    <t>2.16</t>
  </si>
  <si>
    <t>Nerezová flexi hadice 1/2"/1/2"-500mm</t>
  </si>
  <si>
    <t>2.15</t>
  </si>
  <si>
    <t>T-kus 1/2"</t>
  </si>
  <si>
    <t>2.14</t>
  </si>
  <si>
    <t>Přechodka s kovovým závitem vnějším 16/1/2"</t>
  </si>
  <si>
    <t>2.13</t>
  </si>
  <si>
    <t>Kulový kohout s připojením na hadici G1/2</t>
  </si>
  <si>
    <t>2.12</t>
  </si>
  <si>
    <t>Kulové kohouty PN42 do 185°C přímé, se šroubením, G1/2</t>
  </si>
  <si>
    <t>2.11</t>
  </si>
  <si>
    <t>Kulové kohouty PN42 do 185°C přímé, vnitřní závit, G3/4</t>
  </si>
  <si>
    <t>Kulové kohouty PN42 do 185°C přímé, vnitřní závit, G1/2</t>
  </si>
  <si>
    <t>2.9</t>
  </si>
  <si>
    <t>Nástěnky pro výtokový ventil</t>
  </si>
  <si>
    <t>2.8</t>
  </si>
  <si>
    <t>Ochrana potrubí tepelně izolačními trubicei z pěnového polyetylénu PE, přilepenými 
v příčných a podélných spojích tloušťky izolace přes 20 do 25 mm  DN do 22 mm</t>
  </si>
  <si>
    <t>2.7</t>
  </si>
  <si>
    <t>Ochrana potrubí tepelně izolačními trubicei z pěnového polyetylénu PE, přilepenými 
v příčných a podélných spojích tloušťky izolace přes 6 do 10 mm  DN do 22 mm</t>
  </si>
  <si>
    <t>2.6</t>
  </si>
  <si>
    <t>Plastové potrubí z polypropylenu (PPR) svarovaných polyfuzně PN 20 (SDR6)  D25x4,2</t>
  </si>
  <si>
    <t>2.5</t>
  </si>
  <si>
    <t>Plastové potrubí z polypropylenu (PPR) svarovaných polyfuzně PN 20 (SDR6)  D20x3,4</t>
  </si>
  <si>
    <t>2.4</t>
  </si>
  <si>
    <t>Plastové potrubí z polypropylenu (PPR) svarovaných polyfuzně PN 16 (SDR7,4)  D25x3,5</t>
  </si>
  <si>
    <t>2.3</t>
  </si>
  <si>
    <t>Plastové potrubí z polypropylenu (PPR) svarovaných polyfuzně PN 16 (SDR7,4)  D20x2,8</t>
  </si>
  <si>
    <t>2.2</t>
  </si>
  <si>
    <t>Napojení na stávající potrubí plastové d25</t>
  </si>
  <si>
    <t>2.1</t>
  </si>
  <si>
    <t>Vodovod</t>
  </si>
  <si>
    <t>Přesun hmot pro vnitřní kanalizaci stanovený procentní sazbou z ceny
v objektech výšky přes 6 do 12 m</t>
  </si>
  <si>
    <t>1.9</t>
  </si>
  <si>
    <t>1.8</t>
  </si>
  <si>
    <t>Zkouška těsnosti kanalizace v objektech do DN 125</t>
  </si>
  <si>
    <t>1.7</t>
  </si>
  <si>
    <t>Potrubí z plastových trub polypropylénových PP s vysokou chemickou odolnosti, DN50</t>
  </si>
  <si>
    <t>1.6</t>
  </si>
  <si>
    <t>Potrubí z plastových trub,HT Systém (polypropylenové PPs),připojovací, DN40</t>
  </si>
  <si>
    <t>1.5</t>
  </si>
  <si>
    <t>Potrubí z plastových trub,HT Systém (polypropylenové PPs),připojovací, DN32</t>
  </si>
  <si>
    <t>1.4</t>
  </si>
  <si>
    <t>Napojení na stávající potrubí plastové polypropylénové DN50</t>
  </si>
  <si>
    <t>1.3</t>
  </si>
  <si>
    <t>Napojení na stávající potrubí plastové polypropylénové DN40</t>
  </si>
  <si>
    <t>1.2</t>
  </si>
  <si>
    <t>Demontáž potrubí plastového DN40</t>
  </si>
  <si>
    <t>1.1</t>
  </si>
  <si>
    <t>Kanalizace</t>
  </si>
  <si>
    <t>Zařízení zdravotně technických instalací</t>
  </si>
  <si>
    <t>Profese</t>
  </si>
  <si>
    <t>Etapa</t>
  </si>
  <si>
    <t>Skupina</t>
  </si>
  <si>
    <r>
      <t xml:space="preserve">Poznámka
</t>
    </r>
    <r>
      <rPr>
        <i/>
        <sz val="8"/>
        <rFont val="Arial"/>
        <family val="2"/>
        <charset val="238"/>
      </rPr>
      <t>Note</t>
    </r>
  </si>
  <si>
    <r>
      <t xml:space="preserve">Hmotnost celkem
</t>
    </r>
    <r>
      <rPr>
        <i/>
        <sz val="8"/>
        <rFont val="Arial"/>
        <family val="2"/>
        <charset val="238"/>
      </rPr>
      <t>Total weight</t>
    </r>
  </si>
  <si>
    <r>
      <t xml:space="preserve">Hmotnost/m.j.
</t>
    </r>
    <r>
      <rPr>
        <i/>
        <sz val="8"/>
        <rFont val="Arial"/>
        <family val="2"/>
        <charset val="238"/>
      </rPr>
      <t>Weight/unit</t>
    </r>
  </si>
  <si>
    <r>
      <t xml:space="preserve">Celkem
</t>
    </r>
    <r>
      <rPr>
        <i/>
        <sz val="8"/>
        <rFont val="Arial"/>
        <family val="2"/>
        <charset val="238"/>
      </rPr>
      <t xml:space="preserve">Total
</t>
    </r>
    <r>
      <rPr>
        <sz val="8"/>
        <rFont val="Arial"/>
        <family val="2"/>
        <charset val="238"/>
      </rPr>
      <t>(CZK)</t>
    </r>
  </si>
  <si>
    <r>
      <t xml:space="preserve">Jedn. Cena
</t>
    </r>
    <r>
      <rPr>
        <i/>
        <sz val="8"/>
        <rFont val="Arial"/>
        <family val="2"/>
        <charset val="238"/>
      </rPr>
      <t xml:space="preserve">Unit Price
</t>
    </r>
    <r>
      <rPr>
        <sz val="8"/>
        <rFont val="Arial"/>
        <family val="2"/>
        <charset val="238"/>
      </rPr>
      <t>(CZK)</t>
    </r>
  </si>
  <si>
    <r>
      <t xml:space="preserve">Množství
</t>
    </r>
    <r>
      <rPr>
        <i/>
        <sz val="8"/>
        <rFont val="Arial"/>
        <family val="2"/>
        <charset val="238"/>
      </rPr>
      <t>Quantity</t>
    </r>
  </si>
  <si>
    <r>
      <t xml:space="preserve">Jednotka
</t>
    </r>
    <r>
      <rPr>
        <i/>
        <sz val="8"/>
        <rFont val="Arial"/>
        <family val="2"/>
        <charset val="238"/>
      </rPr>
      <t>Unit</t>
    </r>
  </si>
  <si>
    <t>Popis položky
Description</t>
  </si>
  <si>
    <r>
      <t xml:space="preserve">Pol.
</t>
    </r>
    <r>
      <rPr>
        <i/>
        <sz val="8"/>
        <rFont val="Arial"/>
        <family val="2"/>
        <charset val="238"/>
      </rPr>
      <t>Item</t>
    </r>
  </si>
  <si>
    <t>Součty</t>
  </si>
  <si>
    <t>sada</t>
  </si>
  <si>
    <t>Ostatní nezbytné nespecifikované dodávky a činnosti nutné pro dokončení díla</t>
  </si>
  <si>
    <t>Dokumentace skutečného provedení</t>
  </si>
  <si>
    <t>Dokumentace, atesty, certifikáty apod.</t>
  </si>
  <si>
    <t>Souhlasné odborné a závazné stanovisko vydané organizací státního odborného dozoru (TIČR)</t>
  </si>
  <si>
    <t>Ekologická likvidace odpadu</t>
  </si>
  <si>
    <t>Výchozí revize</t>
  </si>
  <si>
    <t>Uzemnění a hromosvod</t>
  </si>
  <si>
    <t>Pomocný a upevňovací materiál (příchytky, podpěrky apod.)</t>
  </si>
  <si>
    <t>Drát CYA 4</t>
  </si>
  <si>
    <t>Drát CYA 6</t>
  </si>
  <si>
    <t>Drát CYA 16</t>
  </si>
  <si>
    <t>Ekvipotenciální přípojnice</t>
  </si>
  <si>
    <t>Cu pásek pro svorku pospojování potrubí</t>
  </si>
  <si>
    <t>Svorka pro pospojování potrubí, ZSA 16 AB</t>
  </si>
  <si>
    <t>Jímací tyč d. 2500mm vč. podstavce</t>
  </si>
  <si>
    <t>Drát AlMgSi ø8mm</t>
  </si>
  <si>
    <t>Pásek FeZn 30x4mm</t>
  </si>
  <si>
    <t>Kabelové trasy</t>
  </si>
  <si>
    <r>
      <t>m</t>
    </r>
    <r>
      <rPr>
        <vertAlign val="superscript"/>
        <sz val="11"/>
        <rFont val="Arial"/>
        <family val="2"/>
        <charset val="238"/>
      </rPr>
      <t>2</t>
    </r>
  </si>
  <si>
    <t>Protipožární utěsnění (miner. vlna + stěrka), oboustranné</t>
  </si>
  <si>
    <t>Pomocný a upevňovací materiál (závěsy, spojky, příchytky apod.)</t>
  </si>
  <si>
    <t>Instalační plastová trubka ohebná, ø18mm</t>
  </si>
  <si>
    <t>Instalační plastová trubka, ø16mm</t>
  </si>
  <si>
    <t>Instalační plastová trubka, ø21mm</t>
  </si>
  <si>
    <t>Instalační plastová trubka, ø35mm</t>
  </si>
  <si>
    <t>Parapetní kanál plastový – 110x70mm</t>
  </si>
  <si>
    <t>Drátěný kabelový žlab 54/50mm (galvanicky pozinkováno)</t>
  </si>
  <si>
    <t>Drátěný kabelový žlab 54/100mm (galvanicky pozinkováno)</t>
  </si>
  <si>
    <t>Drátěný kabelový žlab 54/200mm (galvanicky pozinkováno), s kovovou přepážkou</t>
  </si>
  <si>
    <t>Přístroje a zařízení</t>
  </si>
  <si>
    <t>Svorkovnicové krabice, pomocné ocelové konstrukce a podružný materiál</t>
  </si>
  <si>
    <t>Přepěťová ochrana st. 1+2, 3-pólová, 260V, v instalační krabici</t>
  </si>
  <si>
    <t>Zásuvka 230V/16A, do parapetního kanálu, IP20, červená, vestavěna přep. ochr. st.3</t>
  </si>
  <si>
    <t>XL</t>
  </si>
  <si>
    <t>Zásuvka 230V/16A, do parapetního kanálu, IP20, bílá</t>
  </si>
  <si>
    <t>XK</t>
  </si>
  <si>
    <t>Ovládací skříňka s 1 ovládacím otočným vypínačem a bílou signálkou</t>
  </si>
  <si>
    <t>SW</t>
  </si>
  <si>
    <t>Ovládací skříňka s 1 ovládacím tlačítkem – hřib s aretací, s krytkou (límcem)</t>
  </si>
  <si>
    <t>SV</t>
  </si>
  <si>
    <t>Vypínač – řazení 5, pod omítku, IP20</t>
  </si>
  <si>
    <t>SK</t>
  </si>
  <si>
    <t>Vypínač – řazení 1, pod omítku, IP20</t>
  </si>
  <si>
    <t>SA</t>
  </si>
  <si>
    <t>Svítidla</t>
  </si>
  <si>
    <t>Všechna svítidla budou dodána včetně světelných zdrojů!</t>
  </si>
  <si>
    <t>Upevňovací materiál, pomocné ocelové konstrukce a podružný materiál</t>
  </si>
  <si>
    <t>Nouzové svítidlo 1x11W, nástěnné, 1 hodina</t>
  </si>
  <si>
    <t>N</t>
  </si>
  <si>
    <t>Zářivkové svítidlo 2x36W, IP65, průmyslové</t>
  </si>
  <si>
    <t>B</t>
  </si>
  <si>
    <t>Zářivkové svítidlo 2x36W, Al. mřížka, přisazené</t>
  </si>
  <si>
    <t>A</t>
  </si>
  <si>
    <t>Kabely</t>
  </si>
  <si>
    <t>Plastové štítky pro označení kabelů</t>
  </si>
  <si>
    <t>CYKY-O 3x1,5</t>
  </si>
  <si>
    <t>CYKY-J 3x1,5</t>
  </si>
  <si>
    <t>CYKY-J 4x1,5</t>
  </si>
  <si>
    <t>CYKY-J 5x1,5</t>
  </si>
  <si>
    <t>CYKY-J 3x2,5</t>
  </si>
  <si>
    <t>CYKY-J 5x2,5</t>
  </si>
  <si>
    <t>CYKY-J 3x4</t>
  </si>
  <si>
    <t>CYKY-J 5x4</t>
  </si>
  <si>
    <t>CYKY-J 4x35</t>
  </si>
  <si>
    <t>CYKY-J 3x95+50</t>
  </si>
  <si>
    <t>NN rozvaděče</t>
  </si>
  <si>
    <t>Přístrojové vybavení, zapojení, zkratová odolnost dle schematu 2-15101-D-00-147203</t>
  </si>
  <si>
    <t>Rozvaděč HR33 - doplnění stávajícího rozvaděče</t>
  </si>
  <si>
    <t>Přístrojové vybavení, zapojení, rozměry, zkratová odolnost dle schematu 2-15101-D-00-147202</t>
  </si>
  <si>
    <t>Rozvaděč RZ (zásuvková skříň)</t>
  </si>
  <si>
    <t>Přístrojové vybavení, zapojení, rozměry, zkratová odolnost dle schematu 2-15101-D-00-147201</t>
  </si>
  <si>
    <t>Rozvaděč RM039B</t>
  </si>
  <si>
    <t>Celkem
(Kč)</t>
  </si>
  <si>
    <t>Cena montáže
(Kč)</t>
  </si>
  <si>
    <t>Cena materiálu
(Kč)</t>
  </si>
  <si>
    <t>Jednotková cena montáže
(Kč)</t>
  </si>
  <si>
    <t>Jednotková cena materiálu
(Kč)</t>
  </si>
  <si>
    <t>Jedn. mn.</t>
  </si>
  <si>
    <t>Počet</t>
  </si>
  <si>
    <t>Specifikace materiálu</t>
  </si>
  <si>
    <t>Označ.</t>
  </si>
  <si>
    <t>Pol.</t>
  </si>
  <si>
    <t>Comments</t>
  </si>
  <si>
    <t>Total Price
(Kč)</t>
  </si>
  <si>
    <t>Assembly Price
(Kč)</t>
  </si>
  <si>
    <t>Material Price
(Kč)</t>
  </si>
  <si>
    <t>Unit Assembly Price
(Kč)</t>
  </si>
  <si>
    <t>Unit Material Price
(Kč)</t>
  </si>
  <si>
    <t>Unit</t>
  </si>
  <si>
    <t>Count</t>
  </si>
  <si>
    <t>Material Specification</t>
  </si>
  <si>
    <t>Name</t>
  </si>
  <si>
    <t>Item</t>
  </si>
  <si>
    <t>Projednání a předání správci slaboproudých rozvodů</t>
  </si>
  <si>
    <t>Protokol o měření rozvodů</t>
  </si>
  <si>
    <t>Instalační plastová lišta, 18x13mm</t>
  </si>
  <si>
    <t>Instalační plastová trubka ohebná, ø24mm</t>
  </si>
  <si>
    <t>Podružný materiál</t>
  </si>
  <si>
    <t>Samolepící štítky pro označení zásuvek</t>
  </si>
  <si>
    <t>Krabice přístrojová - na omítku</t>
  </si>
  <si>
    <t>Krabice přístrojová - do parapetního kanálu</t>
  </si>
  <si>
    <t>Telefonní zásuvka RJ11 do parapetního kanálu</t>
  </si>
  <si>
    <t>Datová dvojzásuvka RJ45 do parapetního kanálu, vč. keystone Cat 5E</t>
  </si>
  <si>
    <t>Datová dvojzásuvka RJ45 na omítku, vč. keystone Cat 5E</t>
  </si>
  <si>
    <t>Štítky pro označení kabelů</t>
  </si>
  <si>
    <t>Patch kabel UTP Cat 5E, délka 2m</t>
  </si>
  <si>
    <t>Belden 1700E UTP Cat 5E</t>
  </si>
  <si>
    <t>SYKFY 2x2x0,5</t>
  </si>
  <si>
    <t>Štítky pro označení kabelů a zařízení</t>
  </si>
  <si>
    <t xml:space="preserve"> - vyvazovací panel 19" - 1ks</t>
  </si>
  <si>
    <t xml:space="preserve"> - patch panel 19", modulární, 24x RJ45, UTP Cat 5E, Solarix - 1ks</t>
  </si>
  <si>
    <t>Doplnění rozvaděče R03 v m.č. 189:</t>
  </si>
  <si>
    <t>Datové rozvaděče</t>
  </si>
  <si>
    <t>Instalační plastová trubka, ø13mm</t>
  </si>
  <si>
    <t>JY(St)Y 1x2x0,8 (červený)</t>
  </si>
  <si>
    <t>Automatický teplotní hlásič, Ex, zóna 2, vč. patice, Zen. bariéry a připojovacího modulu</t>
  </si>
  <si>
    <t>Automatický opticko-kouřový hlásič, Ex, zóna 2, vč. patice, Zen. bariéry a připojovacího modulu</t>
  </si>
  <si>
    <t>0</t>
  </si>
  <si>
    <t>Rev.</t>
  </si>
  <si>
    <t>Název, hlavní rozměry a označení</t>
  </si>
  <si>
    <t>Rozměrová norma</t>
  </si>
  <si>
    <t>Materiál</t>
  </si>
  <si>
    <t>DN</t>
  </si>
  <si>
    <t>PN</t>
  </si>
  <si>
    <t>Množství (ks,m)</t>
  </si>
  <si>
    <t>Poznámky</t>
  </si>
  <si>
    <t>AISI304</t>
  </si>
  <si>
    <t>Ohyb hladdky R=3DN, 90°</t>
  </si>
  <si>
    <t>Čištění potrubí - úsek</t>
  </si>
  <si>
    <t>Tlaková (těsnostná) zkouška - úsek</t>
  </si>
  <si>
    <t>Trubka  D12x1,0</t>
  </si>
  <si>
    <t>DIN11850</t>
  </si>
  <si>
    <t>T-kus se stejnými hrdly</t>
  </si>
  <si>
    <t>Kulový kohout třidílny přivařovací</t>
  </si>
  <si>
    <t>SS</t>
  </si>
  <si>
    <t>Šroubení příme redukce 12/" / 3/8"</t>
  </si>
  <si>
    <t>Šroubení příme 3/8"</t>
  </si>
  <si>
    <t>Objímka D12 mm s konzolou pro uchycení ke zdi</t>
  </si>
  <si>
    <r>
      <t xml:space="preserve">Trubka S5, </t>
    </r>
    <r>
      <rPr>
        <sz val="8"/>
        <rFont val="Calibri"/>
        <family val="2"/>
        <charset val="238"/>
      </rPr>
      <t>ø20x2,2</t>
    </r>
  </si>
  <si>
    <t>PPR</t>
  </si>
  <si>
    <t>T-kus jednoznačný</t>
  </si>
  <si>
    <t>Koleno 90°</t>
  </si>
  <si>
    <t>Koleno s kovovým závitem vnějším D20 - 1/2"</t>
  </si>
  <si>
    <t>Kulový kohout třidílny, vnitřní závit</t>
  </si>
  <si>
    <t>mosaz</t>
  </si>
  <si>
    <t>Šroubení příme s průvlečnou matici</t>
  </si>
  <si>
    <t>Příchytka plasová D20</t>
  </si>
  <si>
    <t>Trubka z mědi</t>
  </si>
  <si>
    <t>ČSN EN 12735-1</t>
  </si>
  <si>
    <t>CU-DHP</t>
  </si>
  <si>
    <t>T-kus s nestejnými hrdly</t>
  </si>
  <si>
    <t>ČSN EN 1254-1</t>
  </si>
  <si>
    <t>65/40</t>
  </si>
  <si>
    <t>65/25</t>
  </si>
  <si>
    <t>Přechod trubkový</t>
  </si>
  <si>
    <t>Trubkový oblouk 45°</t>
  </si>
  <si>
    <t>Trubkový oblouk 90°</t>
  </si>
  <si>
    <t>Připojovací hrdlo CLAMP, připojení pájením</t>
  </si>
  <si>
    <t>Deskové šoupatko s hrdly pro přispájkování</t>
  </si>
  <si>
    <t>Objímka dvoudílna D78mm s konzolou pro uchycení ke zdi (stropu)</t>
  </si>
  <si>
    <r>
      <t xml:space="preserve">Ocelová chráníčka - prostup potrubí stěnou, trubka </t>
    </r>
    <r>
      <rPr>
        <sz val="8"/>
        <rFont val="Calibri"/>
        <family val="2"/>
        <charset val="238"/>
      </rPr>
      <t>ø</t>
    </r>
    <r>
      <rPr>
        <sz val="8"/>
        <rFont val="Arial"/>
        <family val="2"/>
        <charset val="238"/>
      </rPr>
      <t>88,9x2,0-0,5m</t>
    </r>
  </si>
  <si>
    <t>Pomocné ocelové konstrukce - profilová ocel v kg včetně nátěru</t>
  </si>
  <si>
    <t>Číslo potrubní větve</t>
  </si>
  <si>
    <t>Zkr. prac. látky</t>
  </si>
  <si>
    <t>Pracovní látka</t>
  </si>
  <si>
    <t>Nátěrový systém</t>
  </si>
  <si>
    <r>
      <t>Výměra nátěrové plochy (m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</t>
    </r>
  </si>
  <si>
    <t>Barevný odstín</t>
  </si>
  <si>
    <t>Štítky na potrubí</t>
  </si>
  <si>
    <t>Kód</t>
  </si>
  <si>
    <t>Nápis</t>
  </si>
  <si>
    <t>Odstín pruhu</t>
  </si>
  <si>
    <t>Počet (ks)</t>
  </si>
  <si>
    <t>-</t>
  </si>
  <si>
    <t>S0</t>
  </si>
  <si>
    <t>Odplyn</t>
  </si>
  <si>
    <t>1009</t>
  </si>
  <si>
    <t>PA</t>
  </si>
  <si>
    <t>Tlakový vzduch</t>
  </si>
  <si>
    <t>1010</t>
  </si>
  <si>
    <t>1011</t>
  </si>
  <si>
    <t>CW</t>
  </si>
  <si>
    <t>Chladící voda</t>
  </si>
  <si>
    <t>1012</t>
  </si>
  <si>
    <t>CWR</t>
  </si>
  <si>
    <t>Chladící voda vratná</t>
  </si>
  <si>
    <t>1013</t>
  </si>
  <si>
    <t>OP4</t>
  </si>
  <si>
    <t>S1</t>
  </si>
  <si>
    <t>Zkr. pr. látky</t>
  </si>
  <si>
    <t>Ød
(mm)</t>
  </si>
  <si>
    <t>Délka (m)</t>
  </si>
  <si>
    <t>Armatury (ks)</t>
  </si>
  <si>
    <t>Přírub. spoje (ks)</t>
  </si>
  <si>
    <t>Kolena (ks)</t>
  </si>
  <si>
    <t>Pracovní teplota TO  (°C)</t>
  </si>
  <si>
    <t>Izolace</t>
  </si>
  <si>
    <t>Typ</t>
  </si>
  <si>
    <t>Provedení izolace</t>
  </si>
  <si>
    <t>Tloušťka (mm)</t>
  </si>
  <si>
    <r>
      <t>Plocha (m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</t>
    </r>
  </si>
  <si>
    <t>D</t>
  </si>
  <si>
    <t>PUR izolační pěna</t>
  </si>
  <si>
    <t>REKAPITULACE CELKOVÝCH NÁKLADŮ</t>
  </si>
  <si>
    <t>Cena</t>
  </si>
  <si>
    <t>Pozn.</t>
  </si>
  <si>
    <t>Stavební část</t>
  </si>
  <si>
    <t>Vzduchotechnika</t>
  </si>
  <si>
    <t>Elektro - silnoproud</t>
  </si>
  <si>
    <t>Celková cena bez DPH</t>
  </si>
  <si>
    <t>Architektonické a stavebně technické řešení</t>
  </si>
  <si>
    <t>Silnoproud</t>
  </si>
  <si>
    <t>Slaboproud</t>
  </si>
  <si>
    <t>EPS</t>
  </si>
  <si>
    <t xml:space="preserve">Zařízení vzduchotechniky </t>
  </si>
  <si>
    <t>Elektro - slaboproud</t>
  </si>
  <si>
    <t>Elektrická  požární signalizace</t>
  </si>
  <si>
    <t>Cena materiálu (Kč)</t>
  </si>
  <si>
    <t>Jednotková cena materiálu (Kč)</t>
  </si>
  <si>
    <t>Jednotková cena štítku (Kč)</t>
  </si>
  <si>
    <t>Cena za štítky (Kč)</t>
  </si>
  <si>
    <t>Jednotková cena izolace (Kč)</t>
  </si>
  <si>
    <t>Cena za izolace (Kč)</t>
  </si>
  <si>
    <r>
      <t xml:space="preserve">Zpětná klapka </t>
    </r>
    <r>
      <rPr>
        <sz val="10"/>
        <rFont val="Calibri"/>
        <family val="2"/>
        <charset val="238"/>
      </rPr>
      <t>Ø</t>
    </r>
    <r>
      <rPr>
        <sz val="10"/>
        <rFont val="Arial"/>
        <family val="2"/>
        <charset val="238"/>
      </rPr>
      <t xml:space="preserve"> 100 mm</t>
    </r>
  </si>
  <si>
    <t>dle výrobce</t>
  </si>
  <si>
    <t>2,36x,69x0,91</t>
  </si>
  <si>
    <t>30% glykol</t>
  </si>
  <si>
    <t>01B</t>
  </si>
  <si>
    <t>W</t>
  </si>
  <si>
    <t>18/12</t>
  </si>
  <si>
    <t>1,0x089x1,98</t>
  </si>
  <si>
    <t>voda</t>
  </si>
  <si>
    <t>Chladíci jednotka vody</t>
  </si>
  <si>
    <t>01A</t>
  </si>
  <si>
    <t>1,42x575x1,255</t>
  </si>
  <si>
    <t>vzduch</t>
  </si>
  <si>
    <t xml:space="preserve">Šroubový kompresor se vzdušníkem, odlučovačem oleje, filtrem vzduchu, s integrovanou sušičkou  </t>
  </si>
  <si>
    <t>01</t>
  </si>
  <si>
    <t>K</t>
  </si>
  <si>
    <t>(bar(g))</t>
  </si>
  <si>
    <t>(°C)</t>
  </si>
  <si>
    <t>(kW)</t>
  </si>
  <si>
    <r>
      <t>(m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</t>
    </r>
  </si>
  <si>
    <t>(m)</t>
  </si>
  <si>
    <r>
      <t>(m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/h)</t>
    </r>
  </si>
  <si>
    <r>
      <t>(m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</t>
    </r>
  </si>
  <si>
    <t>Maximální (kg)</t>
  </si>
  <si>
    <t>Prázdný  (kg)</t>
  </si>
  <si>
    <t>Nejvyšší dovolený tlak PS</t>
  </si>
  <si>
    <t>Nejvyšší dovolená teplota TS</t>
  </si>
  <si>
    <t>Výkon Pi</t>
  </si>
  <si>
    <t>Teplosměnná plocha</t>
  </si>
  <si>
    <t>Dopravní výška</t>
  </si>
  <si>
    <t>Průtok</t>
  </si>
  <si>
    <t>Užitý objem</t>
  </si>
  <si>
    <t>Ø x výška
(DxŠxV)</t>
  </si>
  <si>
    <t>Nátěr</t>
  </si>
  <si>
    <t>Hmotnost</t>
  </si>
  <si>
    <t>Základní údaje</t>
  </si>
  <si>
    <t>Název aparátu</t>
  </si>
  <si>
    <t>Pozice</t>
  </si>
  <si>
    <t>Stroje a zařízení</t>
  </si>
  <si>
    <t>Dodávka a montáž strojního zařízení</t>
  </si>
  <si>
    <t>Kondenzátor (součást dodávky chladící jednotky)</t>
  </si>
  <si>
    <t>PŘILOŽIT TECHNICKÝ LIST</t>
  </si>
  <si>
    <r>
      <rPr>
        <b/>
        <sz val="10"/>
        <color rgb="FFFF0000"/>
        <rFont val="Arial"/>
        <family val="2"/>
        <charset val="238"/>
      </rPr>
      <t>Vzduchotechnická přívodní jednotka</t>
    </r>
    <r>
      <rPr>
        <sz val="10"/>
        <rFont val="Arial"/>
        <family val="2"/>
        <charset val="238"/>
      </rPr>
      <t xml:space="preserve"> o složení:
- uzavírací klapka se servopohonem
- filtr M5
- elektrický ohřívač 9 kW, 400V
- ventilátor s EC motorem
- včetně řídícího systému, který zajišťuje ovládání uzavírací klapky, řízení výkonu ohřívače v závislosti na teplotě přívodního vzduchu v potrubí a ovládání vzduchového výkonu ventilátoru řízením otáček, čidla teploty a ovladače jednotky s propojovacím kabelem délky 13 m
Parametry:
Qv max = 600 m3/hod, dp st ext = 100 Pa</t>
    </r>
  </si>
  <si>
    <r>
      <rPr>
        <b/>
        <sz val="10"/>
        <color rgb="FFFF0000"/>
        <rFont val="Arial"/>
        <family val="2"/>
        <charset val="238"/>
      </rPr>
      <t>Venkovní kondenzační jednotka invertorová</t>
    </r>
    <r>
      <rPr>
        <sz val="10"/>
        <rFont val="Arial"/>
        <family val="2"/>
        <charset val="238"/>
      </rPr>
      <t>, 
chladící výkon 8,5 kW
Rozsah použití: chl.: -15°C až 46°C / top.: -15°C až 24°C</t>
    </r>
  </si>
  <si>
    <r>
      <rPr>
        <b/>
        <sz val="10"/>
        <color rgb="FFFF0000"/>
        <rFont val="Arial"/>
        <family val="2"/>
        <charset val="238"/>
      </rPr>
      <t>Vnitřní podstropní výparníková jednotka</t>
    </r>
    <r>
      <rPr>
        <sz val="10"/>
        <rFont val="Arial"/>
        <family val="2"/>
        <charset val="238"/>
      </rPr>
      <t xml:space="preserve"> 
Chladící výkon Qchl = 8,5 kW, včetně kabelového ovladače
Bez čerpadla kondenzátu</t>
    </r>
  </si>
  <si>
    <t>Změna k 23.5.2016</t>
  </si>
  <si>
    <t>ŠTÍTKY NA POTRUBÍ -  tlakový vzduch, chladící voda, potrubí od vývěv</t>
  </si>
  <si>
    <t>tlakový vzduch</t>
  </si>
  <si>
    <t>chladící voda</t>
  </si>
  <si>
    <t>potrubí od vývěv</t>
  </si>
  <si>
    <t>CELKEM - Značení - tlakový vzduch, chladící voda, potrubí od vývěv</t>
  </si>
  <si>
    <t>IZOLACE POTRUBÍ -  chladící voda</t>
  </si>
  <si>
    <t>CELKEM IZOLACE POTRUBÍ</t>
  </si>
  <si>
    <t>CELKEM POTRUBÍ -  Tlakový vzduch, chladící voda, potrubí od vývěv</t>
  </si>
  <si>
    <t xml:space="preserve">Provozní potrubí </t>
  </si>
  <si>
    <t>Rekapitulace Provozní potrubí</t>
  </si>
  <si>
    <t>35</t>
  </si>
  <si>
    <t>36</t>
  </si>
  <si>
    <t>37</t>
  </si>
  <si>
    <t>38</t>
  </si>
  <si>
    <t>39</t>
  </si>
  <si>
    <t>40</t>
  </si>
  <si>
    <t>41</t>
  </si>
  <si>
    <t>42</t>
  </si>
  <si>
    <t>Potrubí pro odtah z vývěv, tlakový vzduch a chladící vodu</t>
  </si>
  <si>
    <t>Objekt : D.1. 1. STAVBA</t>
  </si>
  <si>
    <t>Objekt : D.1.4.7. - Silnoproud</t>
  </si>
  <si>
    <t>Objekt : D.1.4.5. ZTI - Zařízení zdravotně technických instalací</t>
  </si>
  <si>
    <t>Objekt : D.1.4.3 VZT - Zařízení vzduchotechniky</t>
  </si>
  <si>
    <t>Objekt : D.1.3.2. - EPS</t>
  </si>
  <si>
    <t>Objekt : D.2.1. Stroje a zařízení</t>
  </si>
  <si>
    <t>Objekt : D.2.2. Provozní potrubí</t>
  </si>
  <si>
    <t>Objekt : D.1.4.7. - Slaboproud</t>
  </si>
  <si>
    <t>Dodávka + Montáž celkem</t>
  </si>
  <si>
    <t>X</t>
  </si>
  <si>
    <t>CELKEM STAVBA</t>
  </si>
  <si>
    <t>Celkem D+M</t>
  </si>
  <si>
    <t>;</t>
  </si>
  <si>
    <t>1.1.</t>
  </si>
  <si>
    <t>2.2.</t>
  </si>
  <si>
    <t>1.3.2.</t>
  </si>
  <si>
    <t>1.4.3.</t>
  </si>
  <si>
    <t>1.4.5.</t>
  </si>
  <si>
    <t>1.4.7.</t>
  </si>
  <si>
    <t>2.1.</t>
  </si>
  <si>
    <t>ZTI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</si>
</sst>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1" formatCode="_-* #,##0\ _K_č_-;\-* #,##0\ _K_č_-;_-* &quot;-&quot;\ _K_č_-;_-@_-"/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0.0"/>
    <numFmt numFmtId="165" formatCode="#,##0.0"/>
    <numFmt numFmtId="166" formatCode="#,##0.000"/>
    <numFmt numFmtId="167" formatCode="#,##0.00000"/>
    <numFmt numFmtId="168" formatCode="#,##0.0\ &quot;Kč&quot;"/>
    <numFmt numFmtId="169" formatCode="#,##0.0\ _K_č"/>
    <numFmt numFmtId="170" formatCode="0.00000"/>
    <numFmt numFmtId="171" formatCode="_(&quot;$&quot;* #,##0_);_(&quot;$&quot;* \(#,##0\);_(&quot;$&quot;* &quot;-&quot;_);_(@_)"/>
    <numFmt numFmtId="172" formatCode="_(* #,##0_);_(* \(#,##0\);_(* &quot;-&quot;_);_(@_)"/>
    <numFmt numFmtId="173" formatCode="_(* #,##0.00_);_(* \(#,##0.00\);_(* &quot;-&quot;??_);_(@_)"/>
    <numFmt numFmtId="174" formatCode="_(&quot;$&quot;* #,##0.00_);_(&quot;$&quot;* \(#,##0.00\);_(&quot;$&quot;* &quot;-&quot;??_);_(@_)"/>
    <numFmt numFmtId="175" formatCode="_-* #,##0\ _D_M_-;\-* #,##0\ _D_M_-;_-* &quot;-&quot;\ _D_M_-;_-@_-"/>
    <numFmt numFmtId="176" formatCode="_-* #,##0.00\ _D_M_-;\-* #,##0.00\ _D_M_-;_-* &quot;-&quot;??\ _D_M_-;_-@_-"/>
    <numFmt numFmtId="177" formatCode="_-* #,##0_-;\-* #,##0_-;_-* &quot;-&quot;_-;_-@_-"/>
    <numFmt numFmtId="178" formatCode="_-* #,##0.00_-;\-* #,##0.00_-;_-* &quot;-&quot;??_-;_-@_-"/>
    <numFmt numFmtId="179" formatCode="_-* #,##0\ &quot;DM&quot;_-;\-* #,##0\ &quot;DM&quot;_-;_-* &quot;-&quot;\ &quot;DM&quot;_-;_-@_-"/>
    <numFmt numFmtId="180" formatCode="_-* #,##0.00\ &quot;DM&quot;_-;\-* #,##0.00\ &quot;DM&quot;_-;_-* &quot;-&quot;??\ &quot;DM&quot;_-;_-@_-"/>
    <numFmt numFmtId="181" formatCode="_-&quot;Ł&quot;* #,##0_-;\-&quot;Ł&quot;* #,##0_-;_-&quot;Ł&quot;* &quot;-&quot;_-;_-@_-"/>
    <numFmt numFmtId="182" formatCode="_-&quot;Ł&quot;* #,##0.00_-;\-&quot;Ł&quot;* #,##0.00_-;_-&quot;Ł&quot;* &quot;-&quot;??_-;_-@_-"/>
    <numFmt numFmtId="183" formatCode="#,##0.00\ &quot;Kč&quot;"/>
  </numFmts>
  <fonts count="96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12"/>
      <name val="Arial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10"/>
      <name val="Arial"/>
      <family val="2"/>
      <charset val="238"/>
    </font>
    <font>
      <b/>
      <sz val="11"/>
      <name val="Arial"/>
      <family val="2"/>
      <charset val="238"/>
    </font>
    <font>
      <sz val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</font>
    <font>
      <sz val="10"/>
      <name val="Arial CE"/>
      <family val="2"/>
      <charset val="238"/>
    </font>
    <font>
      <sz val="10"/>
      <name val="Arial CE"/>
      <charset val="238"/>
    </font>
    <font>
      <b/>
      <sz val="10"/>
      <name val="Arial"/>
      <family val="2"/>
    </font>
    <font>
      <b/>
      <sz val="10"/>
      <name val="Arial CE"/>
      <charset val="238"/>
    </font>
    <font>
      <sz val="10"/>
      <name val="Calibri"/>
      <family val="2"/>
      <charset val="238"/>
    </font>
    <font>
      <vertAlign val="superscript"/>
      <sz val="10"/>
      <name val="Arial"/>
      <family val="2"/>
      <charset val="238"/>
    </font>
    <font>
      <sz val="10"/>
      <name val="Cambria"/>
      <family val="1"/>
      <charset val="238"/>
    </font>
    <font>
      <sz val="7"/>
      <name val="Arial CE"/>
      <charset val="238"/>
    </font>
    <font>
      <sz val="8"/>
      <name val="Arial CE"/>
      <charset val="238"/>
    </font>
    <font>
      <b/>
      <sz val="9"/>
      <name val="Arial CE"/>
      <charset val="238"/>
    </font>
    <font>
      <i/>
      <sz val="8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  <charset val="238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0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0"/>
      <name val="Arial CE"/>
    </font>
    <font>
      <b/>
      <sz val="10"/>
      <name val="Arial CE"/>
    </font>
    <font>
      <sz val="12"/>
      <name val="Times New Roman CE"/>
      <charset val="238"/>
    </font>
    <font>
      <b/>
      <sz val="14"/>
      <name val="Arial CE"/>
      <charset val="238"/>
    </font>
    <font>
      <sz val="10"/>
      <name val="Helv"/>
      <charset val="238"/>
    </font>
    <font>
      <sz val="10"/>
      <name val="Helv"/>
    </font>
    <font>
      <sz val="10"/>
      <name val="Times New Roman"/>
      <family val="1"/>
      <charset val="238"/>
    </font>
    <font>
      <b/>
      <i/>
      <sz val="10"/>
      <name val="Arial CE"/>
      <charset val="238"/>
    </font>
    <font>
      <i/>
      <sz val="14"/>
      <color indexed="9"/>
      <name val="Arial CE"/>
    </font>
    <font>
      <b/>
      <sz val="10"/>
      <name val="Times New Roman CE"/>
    </font>
    <font>
      <i/>
      <sz val="10"/>
      <name val="Arial CE"/>
      <charset val="238"/>
    </font>
    <font>
      <sz val="10"/>
      <name val="Times New Roman CE"/>
    </font>
    <font>
      <b/>
      <i/>
      <sz val="12"/>
      <color indexed="8"/>
      <name val="Arial CE"/>
      <charset val="238"/>
    </font>
    <font>
      <b/>
      <sz val="11"/>
      <name val="Times New Roman CE"/>
    </font>
    <font>
      <vertAlign val="superscript"/>
      <sz val="8"/>
      <name val="Arial"/>
      <family val="2"/>
      <charset val="238"/>
    </font>
    <font>
      <sz val="12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4"/>
      <color indexed="8"/>
      <name val="Calibri"/>
      <family val="2"/>
      <charset val="238"/>
    </font>
    <font>
      <b/>
      <sz val="14"/>
      <color indexed="8"/>
      <name val="Arial"/>
      <family val="2"/>
      <charset val="238"/>
    </font>
    <font>
      <b/>
      <sz val="18"/>
      <color indexed="8"/>
      <name val="Arial"/>
      <family val="2"/>
      <charset val="238"/>
    </font>
    <font>
      <b/>
      <sz val="20"/>
      <color indexed="8"/>
      <name val="Calibri"/>
      <family val="2"/>
      <charset val="238"/>
    </font>
    <font>
      <b/>
      <sz val="24"/>
      <color indexed="8"/>
      <name val="Arial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8"/>
      <name val="Arial CE"/>
      <family val="2"/>
      <charset val="238"/>
    </font>
    <font>
      <sz val="10"/>
      <name val="Arial"/>
      <family val="2"/>
    </font>
    <font>
      <b/>
      <sz val="11"/>
      <name val="Arial"/>
      <family val="2"/>
    </font>
    <font>
      <b/>
      <i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9"/>
      <name val="Arial"/>
      <family val="2"/>
      <charset val="238"/>
    </font>
    <font>
      <i/>
      <sz val="8"/>
      <color rgb="FFFF0000"/>
      <name val="Arial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Arial"/>
      <family val="2"/>
      <charset val="238"/>
    </font>
    <font>
      <b/>
      <i/>
      <sz val="12"/>
      <name val="Arial"/>
      <family val="2"/>
    </font>
    <font>
      <sz val="14"/>
      <color indexed="8"/>
      <name val="Arial"/>
      <family val="2"/>
      <charset val="238"/>
    </font>
    <font>
      <sz val="14"/>
      <color indexed="8"/>
      <name val="Calibri"/>
      <family val="2"/>
      <charset val="238"/>
    </font>
    <font>
      <sz val="14"/>
      <name val="Arial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10"/>
        <bgColor indexed="9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4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1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 style="thin">
        <color indexed="64"/>
      </diagonal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</borders>
  <cellStyleXfs count="329">
    <xf numFmtId="0" fontId="0" fillId="0" borderId="0" applyProtection="0"/>
    <xf numFmtId="0" fontId="54" fillId="0" borderId="0"/>
    <xf numFmtId="0" fontId="54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4" fillId="0" borderId="0"/>
    <xf numFmtId="171" fontId="18" fillId="0" borderId="0" applyFont="0" applyFill="0" applyBorder="0" applyAlignment="0" applyProtection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5" borderId="0" applyNumberFormat="0" applyBorder="0" applyAlignment="0" applyProtection="0"/>
    <xf numFmtId="0" fontId="28" fillId="8" borderId="0" applyNumberFormat="0" applyBorder="0" applyAlignment="0" applyProtection="0"/>
    <xf numFmtId="0" fontId="28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9" borderId="0" applyNumberFormat="0" applyBorder="0" applyAlignment="0" applyProtection="0"/>
    <xf numFmtId="0" fontId="30" fillId="3" borderId="0" applyNumberFormat="0" applyBorder="0" applyAlignment="0" applyProtection="0"/>
    <xf numFmtId="0" fontId="31" fillId="20" borderId="1" applyNumberFormat="0" applyAlignment="0" applyProtection="0"/>
    <xf numFmtId="3" fontId="50" fillId="0" borderId="0"/>
    <xf numFmtId="0" fontId="50" fillId="0" borderId="0"/>
    <xf numFmtId="4" fontId="50" fillId="0" borderId="3">
      <alignment horizontal="right"/>
    </xf>
    <xf numFmtId="172" fontId="56" fillId="0" borderId="0" applyFont="0" applyFill="0" applyBorder="0" applyAlignment="0" applyProtection="0"/>
    <xf numFmtId="173" fontId="56" fillId="0" borderId="0" applyFont="0" applyFill="0" applyBorder="0" applyAlignment="0" applyProtection="0"/>
    <xf numFmtId="171" fontId="56" fillId="0" borderId="0" applyFont="0" applyFill="0" applyBorder="0" applyAlignment="0" applyProtection="0"/>
    <xf numFmtId="174" fontId="5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50" fillId="0" borderId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4" fontId="20" fillId="0" borderId="0">
      <alignment horizontal="right" vertical="center"/>
    </xf>
    <xf numFmtId="4" fontId="57" fillId="0" borderId="0">
      <alignment horizontal="right" vertical="center"/>
    </xf>
    <xf numFmtId="0" fontId="14" fillId="0" borderId="0"/>
    <xf numFmtId="0" fontId="32" fillId="0" borderId="0" applyNumberFormat="0" applyFill="0" applyBorder="0" applyAlignment="0" applyProtection="0"/>
    <xf numFmtId="0" fontId="33" fillId="4" borderId="0" applyNumberFormat="0" applyBorder="0" applyAlignment="0" applyProtection="0"/>
    <xf numFmtId="0" fontId="34" fillId="0" borderId="4" applyNumberFormat="0" applyFill="0" applyAlignment="0" applyProtection="0"/>
    <xf numFmtId="0" fontId="35" fillId="0" borderId="5" applyNumberFormat="0" applyFill="0" applyAlignment="0" applyProtection="0"/>
    <xf numFmtId="0" fontId="36" fillId="0" borderId="6" applyNumberFormat="0" applyFill="0" applyAlignment="0" applyProtection="0"/>
    <xf numFmtId="0" fontId="36" fillId="0" borderId="0" applyNumberFormat="0" applyFill="0" applyBorder="0" applyAlignment="0" applyProtection="0"/>
    <xf numFmtId="0" fontId="58" fillId="21" borderId="0"/>
    <xf numFmtId="0" fontId="59" fillId="0" borderId="0">
      <alignment horizontal="center"/>
    </xf>
    <xf numFmtId="0" fontId="37" fillId="22" borderId="7" applyNumberFormat="0" applyAlignment="0" applyProtection="0"/>
    <xf numFmtId="0" fontId="38" fillId="7" borderId="1" applyNumberFormat="0" applyAlignment="0" applyProtection="0"/>
    <xf numFmtId="0" fontId="50" fillId="0" borderId="0"/>
    <xf numFmtId="0" fontId="39" fillId="0" borderId="8" applyNumberFormat="0" applyFill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52" fillId="0" borderId="0" applyFont="0" applyFill="0" applyBorder="0" applyAlignment="0" applyProtection="0"/>
    <xf numFmtId="4" fontId="60" fillId="0" borderId="0">
      <alignment horizontal="right" vertical="center"/>
    </xf>
    <xf numFmtId="0" fontId="40" fillId="23" borderId="0" applyNumberFormat="0" applyBorder="0" applyAlignment="0" applyProtection="0"/>
    <xf numFmtId="0" fontId="7" fillId="0" borderId="0" applyAlignment="0">
      <alignment vertical="top" wrapText="1"/>
      <protection locked="0"/>
    </xf>
    <xf numFmtId="0" fontId="18" fillId="0" borderId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8" fillId="0" borderId="0" applyProtection="0"/>
    <xf numFmtId="0" fontId="7" fillId="0" borderId="0"/>
    <xf numFmtId="0" fontId="7" fillId="0" borderId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18" fillId="0" borderId="0"/>
    <xf numFmtId="0" fontId="17" fillId="0" borderId="0"/>
    <xf numFmtId="0" fontId="17" fillId="0" borderId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82" fillId="0" borderId="0"/>
    <xf numFmtId="0" fontId="18" fillId="0" borderId="0"/>
    <xf numFmtId="0" fontId="7" fillId="0" borderId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2" fillId="0" borderId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Protection="0"/>
    <xf numFmtId="0" fontId="80" fillId="0" borderId="0"/>
    <xf numFmtId="0" fontId="41" fillId="0" borderId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/>
    <xf numFmtId="0" fontId="50" fillId="0" borderId="0"/>
    <xf numFmtId="0" fontId="18" fillId="0" borderId="0"/>
    <xf numFmtId="0" fontId="7" fillId="24" borderId="9" applyNumberFormat="0" applyFont="0" applyAlignment="0" applyProtection="0"/>
    <xf numFmtId="0" fontId="7" fillId="24" borderId="9" applyNumberFormat="0" applyFont="0" applyAlignment="0" applyProtection="0"/>
    <xf numFmtId="0" fontId="42" fillId="20" borderId="10" applyNumberFormat="0" applyAlignment="0" applyProtection="0"/>
    <xf numFmtId="0" fontId="6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1" fillId="0" borderId="0"/>
    <xf numFmtId="0" fontId="17" fillId="0" borderId="0" applyProtection="0"/>
    <xf numFmtId="0" fontId="43" fillId="0" borderId="0" applyNumberFormat="0" applyFill="0" applyBorder="0" applyAlignment="0" applyProtection="0"/>
    <xf numFmtId="0" fontId="44" fillId="0" borderId="2" applyNumberFormat="0" applyFill="0" applyAlignment="0" applyProtection="0"/>
    <xf numFmtId="0" fontId="61" fillId="0" borderId="0"/>
    <xf numFmtId="0" fontId="62" fillId="0" borderId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63" fillId="0" borderId="0">
      <alignment horizontal="right"/>
    </xf>
    <xf numFmtId="0" fontId="7" fillId="0" borderId="0" applyProtection="0"/>
    <xf numFmtId="0" fontId="1" fillId="0" borderId="0"/>
  </cellStyleXfs>
  <cellXfs count="67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4" fontId="3" fillId="25" borderId="0" xfId="0" applyNumberFormat="1" applyFont="1" applyFill="1" applyBorder="1" applyAlignment="1">
      <alignment horizontal="right" vertical="center"/>
    </xf>
    <xf numFmtId="49" fontId="3" fillId="25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center" vertical="center"/>
    </xf>
    <xf numFmtId="0" fontId="3" fillId="0" borderId="11" xfId="0" applyFont="1" applyBorder="1" applyAlignment="1">
      <alignment vertical="center"/>
    </xf>
    <xf numFmtId="4" fontId="3" fillId="0" borderId="11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49" fontId="3" fillId="25" borderId="0" xfId="0" applyNumberFormat="1" applyFont="1" applyFill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top"/>
    </xf>
    <xf numFmtId="49" fontId="3" fillId="25" borderId="0" xfId="0" applyNumberFormat="1" applyFont="1" applyFill="1" applyBorder="1" applyAlignment="1">
      <alignment horizontal="right" vertical="center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right" vertical="center"/>
    </xf>
    <xf numFmtId="0" fontId="10" fillId="0" borderId="11" xfId="0" applyFont="1" applyBorder="1" applyAlignment="1">
      <alignment horizontal="right"/>
    </xf>
    <xf numFmtId="0" fontId="3" fillId="0" borderId="11" xfId="0" applyFont="1" applyFill="1" applyBorder="1" applyAlignment="1">
      <alignment horizontal="right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right" vertical="top"/>
    </xf>
    <xf numFmtId="0" fontId="3" fillId="0" borderId="11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left" vertical="top" wrapText="1"/>
    </xf>
    <xf numFmtId="49" fontId="3" fillId="0" borderId="12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0" borderId="13" xfId="0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4" fontId="3" fillId="0" borderId="13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164" fontId="3" fillId="0" borderId="13" xfId="0" applyNumberFormat="1" applyFont="1" applyFill="1" applyBorder="1" applyAlignment="1">
      <alignment horizontal="center" vertical="center"/>
    </xf>
    <xf numFmtId="164" fontId="3" fillId="25" borderId="0" xfId="0" applyNumberFormat="1" applyFont="1" applyFill="1" applyBorder="1" applyAlignment="1">
      <alignment horizontal="left" vertical="center"/>
    </xf>
    <xf numFmtId="164" fontId="3" fillId="0" borderId="11" xfId="0" applyNumberFormat="1" applyFont="1" applyBorder="1"/>
    <xf numFmtId="164" fontId="3" fillId="0" borderId="11" xfId="0" applyNumberFormat="1" applyFont="1" applyFill="1" applyBorder="1"/>
    <xf numFmtId="164" fontId="3" fillId="0" borderId="11" xfId="0" applyNumberFormat="1" applyFont="1" applyBorder="1" applyAlignment="1">
      <alignment horizontal="right" vertical="top"/>
    </xf>
    <xf numFmtId="164" fontId="10" fillId="0" borderId="11" xfId="0" applyNumberFormat="1" applyFont="1" applyBorder="1"/>
    <xf numFmtId="164" fontId="3" fillId="0" borderId="11" xfId="0" applyNumberFormat="1" applyFont="1" applyBorder="1" applyAlignment="1">
      <alignment vertical="top"/>
    </xf>
    <xf numFmtId="164" fontId="3" fillId="0" borderId="0" xfId="0" applyNumberFormat="1" applyFont="1" applyAlignment="1">
      <alignment vertical="center"/>
    </xf>
    <xf numFmtId="3" fontId="4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right"/>
    </xf>
    <xf numFmtId="164" fontId="3" fillId="0" borderId="0" xfId="0" applyNumberFormat="1" applyFont="1" applyFill="1" applyBorder="1"/>
    <xf numFmtId="0" fontId="3" fillId="0" borderId="0" xfId="0" applyFont="1" applyFill="1" applyBorder="1" applyAlignment="1">
      <alignment horizontal="right" vertical="center"/>
    </xf>
    <xf numFmtId="49" fontId="3" fillId="0" borderId="15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vertical="center" wrapText="1"/>
    </xf>
    <xf numFmtId="49" fontId="4" fillId="0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vertical="center" wrapText="1"/>
    </xf>
    <xf numFmtId="49" fontId="10" fillId="0" borderId="15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vertical="center" wrapText="1"/>
    </xf>
    <xf numFmtId="49" fontId="4" fillId="27" borderId="12" xfId="0" applyNumberFormat="1" applyFont="1" applyFill="1" applyBorder="1" applyAlignment="1">
      <alignment horizontal="center" vertical="center"/>
    </xf>
    <xf numFmtId="0" fontId="4" fillId="27" borderId="13" xfId="0" applyFont="1" applyFill="1" applyBorder="1" applyAlignment="1">
      <alignment horizontal="left" vertical="top" wrapText="1"/>
    </xf>
    <xf numFmtId="0" fontId="3" fillId="27" borderId="13" xfId="0" applyFont="1" applyFill="1" applyBorder="1" applyAlignment="1">
      <alignment horizontal="right" vertical="center"/>
    </xf>
    <xf numFmtId="164" fontId="3" fillId="27" borderId="13" xfId="0" applyNumberFormat="1" applyFont="1" applyFill="1" applyBorder="1" applyAlignment="1">
      <alignment horizontal="center" vertical="center"/>
    </xf>
    <xf numFmtId="4" fontId="3" fillId="27" borderId="13" xfId="0" applyNumberFormat="1" applyFont="1" applyFill="1" applyBorder="1" applyAlignment="1">
      <alignment horizontal="center" vertical="center"/>
    </xf>
    <xf numFmtId="0" fontId="3" fillId="27" borderId="14" xfId="0" applyFont="1" applyFill="1" applyBorder="1" applyAlignment="1">
      <alignment vertical="center" wrapText="1"/>
    </xf>
    <xf numFmtId="49" fontId="3" fillId="25" borderId="17" xfId="0" applyNumberFormat="1" applyFont="1" applyFill="1" applyBorder="1" applyAlignment="1">
      <alignment horizontal="center" vertical="center"/>
    </xf>
    <xf numFmtId="0" fontId="3" fillId="25" borderId="18" xfId="0" applyFont="1" applyFill="1" applyBorder="1" applyAlignment="1">
      <alignment horizontal="left" vertical="center" wrapText="1"/>
    </xf>
    <xf numFmtId="0" fontId="3" fillId="0" borderId="16" xfId="128" applyFont="1" applyFill="1" applyBorder="1" applyAlignment="1">
      <alignment horizontal="right" vertical="top" wrapText="1"/>
    </xf>
    <xf numFmtId="0" fontId="3" fillId="0" borderId="11" xfId="0" applyFont="1" applyFill="1" applyBorder="1" applyAlignment="1">
      <alignment horizontal="left" vertical="top"/>
    </xf>
    <xf numFmtId="0" fontId="10" fillId="0" borderId="11" xfId="0" applyFont="1" applyFill="1" applyBorder="1" applyAlignment="1">
      <alignment horizontal="left" vertical="top"/>
    </xf>
    <xf numFmtId="0" fontId="3" fillId="0" borderId="11" xfId="0" applyFont="1" applyFill="1" applyBorder="1" applyAlignment="1">
      <alignment horizontal="left" vertical="justify" wrapText="1"/>
    </xf>
    <xf numFmtId="0" fontId="10" fillId="0" borderId="16" xfId="0" applyFont="1" applyFill="1" applyBorder="1" applyAlignment="1">
      <alignment vertical="center" wrapText="1"/>
    </xf>
    <xf numFmtId="164" fontId="3" fillId="0" borderId="11" xfId="0" applyNumberFormat="1" applyFont="1" applyBorder="1" applyAlignment="1">
      <alignment vertical="center"/>
    </xf>
    <xf numFmtId="0" fontId="15" fillId="0" borderId="0" xfId="161" applyFont="1"/>
    <xf numFmtId="0" fontId="7" fillId="0" borderId="11" xfId="161" applyFont="1" applyBorder="1" applyAlignment="1">
      <alignment wrapText="1"/>
    </xf>
    <xf numFmtId="166" fontId="18" fillId="28" borderId="11" xfId="161" applyNumberFormat="1" applyFont="1" applyFill="1" applyBorder="1" applyAlignment="1" applyProtection="1">
      <alignment vertical="center"/>
    </xf>
    <xf numFmtId="167" fontId="18" fillId="28" borderId="11" xfId="161" applyNumberFormat="1" applyFont="1" applyFill="1" applyBorder="1" applyAlignment="1" applyProtection="1">
      <alignment vertical="center"/>
    </xf>
    <xf numFmtId="166" fontId="18" fillId="28" borderId="11" xfId="161" applyNumberFormat="1" applyFont="1" applyFill="1" applyBorder="1" applyAlignment="1" applyProtection="1">
      <alignment horizontal="right" vertical="center"/>
    </xf>
    <xf numFmtId="167" fontId="18" fillId="28" borderId="11" xfId="161" applyNumberFormat="1" applyFont="1" applyFill="1" applyBorder="1" applyAlignment="1" applyProtection="1">
      <alignment horizontal="right" vertical="center"/>
    </xf>
    <xf numFmtId="0" fontId="18" fillId="28" borderId="11" xfId="161" applyNumberFormat="1" applyFont="1" applyFill="1" applyBorder="1" applyAlignment="1" applyProtection="1">
      <alignment horizontal="left" vertical="top"/>
    </xf>
    <xf numFmtId="49" fontId="15" fillId="0" borderId="0" xfId="161" applyNumberFormat="1" applyFont="1"/>
    <xf numFmtId="0" fontId="7" fillId="0" borderId="11" xfId="129" applyFont="1" applyBorder="1"/>
    <xf numFmtId="0" fontId="7" fillId="0" borderId="11" xfId="129" applyFont="1" applyFill="1" applyBorder="1"/>
    <xf numFmtId="0" fontId="7" fillId="0" borderId="11" xfId="161" applyFont="1" applyBorder="1" applyAlignment="1">
      <alignment vertical="top" wrapText="1"/>
    </xf>
    <xf numFmtId="0" fontId="7" fillId="0" borderId="11" xfId="161" applyFont="1" applyBorder="1" applyAlignment="1">
      <alignment horizontal="left" vertical="top"/>
    </xf>
    <xf numFmtId="0" fontId="7" fillId="0" borderId="11" xfId="161" applyFont="1" applyBorder="1" applyAlignment="1">
      <alignment horizontal="left" vertical="top" wrapText="1"/>
    </xf>
    <xf numFmtId="49" fontId="7" fillId="0" borderId="11" xfId="161" applyNumberFormat="1" applyFont="1" applyBorder="1" applyAlignment="1">
      <alignment horizontal="left" vertical="top"/>
    </xf>
    <xf numFmtId="0" fontId="7" fillId="0" borderId="11" xfId="161" applyFont="1" applyBorder="1" applyAlignment="1">
      <alignment vertical="top"/>
    </xf>
    <xf numFmtId="0" fontId="7" fillId="0" borderId="11" xfId="161" applyFont="1" applyFill="1" applyBorder="1" applyAlignment="1">
      <alignment wrapText="1"/>
    </xf>
    <xf numFmtId="0" fontId="7" fillId="0" borderId="0" xfId="161" applyFont="1"/>
    <xf numFmtId="0" fontId="18" fillId="24" borderId="0" xfId="161" applyNumberFormat="1" applyFont="1" applyFill="1" applyAlignment="1" applyProtection="1"/>
    <xf numFmtId="0" fontId="18" fillId="24" borderId="0" xfId="161" applyNumberFormat="1" applyFont="1" applyFill="1" applyAlignment="1" applyProtection="1">
      <alignment vertical="center"/>
    </xf>
    <xf numFmtId="0" fontId="18" fillId="29" borderId="22" xfId="161" applyNumberFormat="1" applyFont="1" applyFill="1" applyBorder="1" applyAlignment="1" applyProtection="1">
      <alignment horizontal="center" vertical="center" wrapText="1"/>
    </xf>
    <xf numFmtId="0" fontId="18" fillId="29" borderId="23" xfId="161" applyNumberFormat="1" applyFont="1" applyFill="1" applyBorder="1" applyAlignment="1" applyProtection="1">
      <alignment horizontal="center" vertical="center" wrapText="1"/>
    </xf>
    <xf numFmtId="0" fontId="18" fillId="29" borderId="24" xfId="161" applyNumberFormat="1" applyFont="1" applyFill="1" applyBorder="1" applyAlignment="1" applyProtection="1">
      <alignment horizontal="center" vertical="center" wrapText="1"/>
    </xf>
    <xf numFmtId="0" fontId="18" fillId="29" borderId="25" xfId="161" applyNumberFormat="1" applyFont="1" applyFill="1" applyBorder="1" applyAlignment="1" applyProtection="1">
      <alignment horizontal="center" vertical="center" wrapText="1"/>
    </xf>
    <xf numFmtId="0" fontId="18" fillId="29" borderId="26" xfId="161" applyNumberFormat="1" applyFont="1" applyFill="1" applyBorder="1" applyAlignment="1" applyProtection="1">
      <alignment horizontal="center" vertical="center" wrapText="1"/>
    </xf>
    <xf numFmtId="0" fontId="18" fillId="29" borderId="27" xfId="161" applyNumberFormat="1" applyFont="1" applyFill="1" applyBorder="1" applyAlignment="1" applyProtection="1">
      <alignment horizontal="center" vertical="center" wrapText="1"/>
    </xf>
    <xf numFmtId="0" fontId="24" fillId="24" borderId="0" xfId="161" applyNumberFormat="1" applyFont="1" applyFill="1" applyAlignment="1" applyProtection="1"/>
    <xf numFmtId="0" fontId="24" fillId="24" borderId="0" xfId="161" applyNumberFormat="1" applyFont="1" applyFill="1" applyAlignment="1" applyProtection="1">
      <alignment vertical="center"/>
    </xf>
    <xf numFmtId="0" fontId="25" fillId="24" borderId="0" xfId="161" applyNumberFormat="1" applyFont="1" applyFill="1" applyAlignment="1" applyProtection="1">
      <alignment vertical="center"/>
    </xf>
    <xf numFmtId="0" fontId="26" fillId="24" borderId="0" xfId="161" applyNumberFormat="1" applyFont="1" applyFill="1" applyAlignment="1" applyProtection="1">
      <alignment vertical="center"/>
    </xf>
    <xf numFmtId="0" fontId="7" fillId="0" borderId="0" xfId="129"/>
    <xf numFmtId="0" fontId="7" fillId="0" borderId="0" xfId="129" applyAlignment="1">
      <alignment horizontal="center"/>
    </xf>
    <xf numFmtId="49" fontId="7" fillId="0" borderId="0" xfId="129" applyNumberFormat="1"/>
    <xf numFmtId="168" fontId="4" fillId="32" borderId="28" xfId="129" applyNumberFormat="1" applyFont="1" applyFill="1" applyBorder="1" applyAlignment="1">
      <alignment horizontal="center" vertical="center"/>
    </xf>
    <xf numFmtId="0" fontId="7" fillId="0" borderId="0" xfId="129" applyFont="1" applyAlignment="1">
      <alignment horizontal="center"/>
    </xf>
    <xf numFmtId="169" fontId="2" fillId="0" borderId="11" xfId="129" applyNumberFormat="1" applyFont="1" applyFill="1" applyBorder="1" applyAlignment="1">
      <alignment vertical="center"/>
    </xf>
    <xf numFmtId="164" fontId="2" fillId="0" borderId="11" xfId="129" applyNumberFormat="1" applyFont="1" applyFill="1" applyBorder="1" applyAlignment="1">
      <alignment horizontal="right" vertical="center" indent="1"/>
    </xf>
    <xf numFmtId="170" fontId="2" fillId="0" borderId="11" xfId="129" applyNumberFormat="1" applyFont="1" applyFill="1" applyBorder="1" applyAlignment="1">
      <alignment horizontal="right" vertical="center" indent="1"/>
    </xf>
    <xf numFmtId="4" fontId="2" fillId="0" borderId="11" xfId="129" applyNumberFormat="1" applyFont="1" applyFill="1" applyBorder="1" applyAlignment="1">
      <alignment horizontal="center" vertical="center"/>
    </xf>
    <xf numFmtId="2" fontId="2" fillId="0" borderId="11" xfId="129" applyNumberFormat="1" applyFont="1" applyFill="1" applyBorder="1" applyAlignment="1">
      <alignment horizontal="center" vertical="center"/>
    </xf>
    <xf numFmtId="49" fontId="2" fillId="0" borderId="11" xfId="184" applyNumberFormat="1" applyFont="1" applyFill="1" applyBorder="1" applyAlignment="1">
      <alignment horizontal="center" vertical="center"/>
    </xf>
    <xf numFmtId="0" fontId="2" fillId="0" borderId="11" xfId="184" applyFont="1" applyFill="1" applyBorder="1" applyAlignment="1">
      <alignment horizontal="left" vertical="center"/>
    </xf>
    <xf numFmtId="0" fontId="2" fillId="0" borderId="11" xfId="184" applyFont="1" applyFill="1" applyBorder="1" applyAlignment="1">
      <alignment horizontal="left" vertical="center" wrapText="1"/>
    </xf>
    <xf numFmtId="164" fontId="2" fillId="0" borderId="11" xfId="129" applyNumberFormat="1" applyFont="1" applyFill="1" applyBorder="1" applyAlignment="1">
      <alignment horizontal="center" vertical="center"/>
    </xf>
    <xf numFmtId="0" fontId="25" fillId="0" borderId="29" xfId="129" applyFont="1" applyBorder="1" applyAlignment="1">
      <alignment vertical="center"/>
    </xf>
    <xf numFmtId="0" fontId="25" fillId="0" borderId="11" xfId="129" applyFont="1" applyBorder="1" applyAlignment="1">
      <alignment vertical="center"/>
    </xf>
    <xf numFmtId="164" fontId="2" fillId="32" borderId="11" xfId="129" applyNumberFormat="1" applyFont="1" applyFill="1" applyBorder="1" applyAlignment="1">
      <alignment horizontal="center" vertical="center"/>
    </xf>
    <xf numFmtId="4" fontId="2" fillId="32" borderId="11" xfId="129" applyNumberFormat="1" applyFont="1" applyFill="1" applyBorder="1" applyAlignment="1">
      <alignment horizontal="center" vertical="center"/>
    </xf>
    <xf numFmtId="2" fontId="2" fillId="32" borderId="11" xfId="129" applyNumberFormat="1" applyFont="1" applyFill="1" applyBorder="1" applyAlignment="1">
      <alignment horizontal="center" vertical="center"/>
    </xf>
    <xf numFmtId="49" fontId="2" fillId="32" borderId="11" xfId="129" applyNumberFormat="1" applyFont="1" applyFill="1" applyBorder="1"/>
    <xf numFmtId="0" fontId="4" fillId="32" borderId="11" xfId="184" applyFont="1" applyFill="1" applyBorder="1" applyAlignment="1">
      <alignment horizontal="left" vertical="center"/>
    </xf>
    <xf numFmtId="49" fontId="2" fillId="32" borderId="11" xfId="184" applyNumberFormat="1" applyFont="1" applyFill="1" applyBorder="1" applyAlignment="1">
      <alignment horizontal="center" vertical="center"/>
    </xf>
    <xf numFmtId="0" fontId="2" fillId="0" borderId="30" xfId="129" applyFont="1" applyFill="1" applyBorder="1" applyAlignment="1">
      <alignment horizontal="center" vertical="center" wrapText="1"/>
    </xf>
    <xf numFmtId="0" fontId="2" fillId="0" borderId="28" xfId="129" applyFont="1" applyBorder="1" applyAlignment="1">
      <alignment horizontal="center" vertical="center" wrapText="1"/>
    </xf>
    <xf numFmtId="49" fontId="2" fillId="0" borderId="28" xfId="129" applyNumberFormat="1" applyFont="1" applyBorder="1" applyAlignment="1">
      <alignment horizontal="center" vertical="center" wrapText="1"/>
    </xf>
    <xf numFmtId="165" fontId="15" fillId="0" borderId="11" xfId="129" applyNumberFormat="1" applyFont="1" applyBorder="1"/>
    <xf numFmtId="165" fontId="46" fillId="0" borderId="11" xfId="129" applyNumberFormat="1" applyFont="1" applyBorder="1"/>
    <xf numFmtId="0" fontId="7" fillId="0" borderId="0" xfId="129" applyBorder="1"/>
    <xf numFmtId="165" fontId="15" fillId="0" borderId="0" xfId="129" applyNumberFormat="1" applyFont="1" applyBorder="1"/>
    <xf numFmtId="165" fontId="46" fillId="0" borderId="0" xfId="129" applyNumberFormat="1" applyFont="1" applyBorder="1"/>
    <xf numFmtId="165" fontId="47" fillId="0" borderId="32" xfId="129" applyNumberFormat="1" applyFont="1" applyBorder="1"/>
    <xf numFmtId="165" fontId="46" fillId="0" borderId="32" xfId="129" applyNumberFormat="1" applyFont="1" applyBorder="1"/>
    <xf numFmtId="0" fontId="48" fillId="0" borderId="32" xfId="129" applyFont="1" applyBorder="1" applyAlignment="1">
      <alignment horizontal="left"/>
    </xf>
    <xf numFmtId="165" fontId="46" fillId="0" borderId="20" xfId="129" applyNumberFormat="1" applyFont="1" applyFill="1" applyBorder="1"/>
    <xf numFmtId="165" fontId="46" fillId="0" borderId="33" xfId="129" applyNumberFormat="1" applyFont="1" applyBorder="1"/>
    <xf numFmtId="0" fontId="46" fillId="0" borderId="11" xfId="129" applyFont="1" applyFill="1" applyBorder="1" applyAlignment="1">
      <alignment horizontal="left"/>
    </xf>
    <xf numFmtId="165" fontId="15" fillId="0" borderId="33" xfId="129" applyNumberFormat="1" applyFont="1" applyBorder="1"/>
    <xf numFmtId="0" fontId="15" fillId="0" borderId="33" xfId="129" applyFont="1" applyBorder="1"/>
    <xf numFmtId="0" fontId="7" fillId="0" borderId="0" xfId="129" applyAlignment="1">
      <alignment wrapText="1"/>
    </xf>
    <xf numFmtId="0" fontId="15" fillId="0" borderId="34" xfId="129" applyFont="1" applyBorder="1" applyAlignment="1">
      <alignment horizontal="center" vertical="top" wrapText="1"/>
    </xf>
    <xf numFmtId="165" fontId="15" fillId="0" borderId="32" xfId="129" applyNumberFormat="1" applyFont="1" applyBorder="1" applyAlignment="1">
      <alignment horizontal="center" vertical="top" wrapText="1"/>
    </xf>
    <xf numFmtId="0" fontId="15" fillId="0" borderId="32" xfId="129" applyFont="1" applyBorder="1" applyAlignment="1">
      <alignment horizontal="center" vertical="top" wrapText="1"/>
    </xf>
    <xf numFmtId="3" fontId="15" fillId="0" borderId="32" xfId="129" applyNumberFormat="1" applyFont="1" applyBorder="1" applyAlignment="1">
      <alignment horizontal="center" vertical="top" wrapText="1"/>
    </xf>
    <xf numFmtId="0" fontId="15" fillId="0" borderId="35" xfId="129" applyFont="1" applyBorder="1" applyAlignment="1">
      <alignment horizontal="center" vertical="top" wrapText="1"/>
    </xf>
    <xf numFmtId="0" fontId="51" fillId="0" borderId="0" xfId="271" applyFont="1" applyBorder="1"/>
    <xf numFmtId="4" fontId="46" fillId="0" borderId="11" xfId="129" applyNumberFormat="1" applyFont="1" applyFill="1" applyBorder="1"/>
    <xf numFmtId="3" fontId="7" fillId="0" borderId="11" xfId="129" applyNumberFormat="1" applyFont="1" applyFill="1" applyBorder="1"/>
    <xf numFmtId="49" fontId="2" fillId="0" borderId="11" xfId="129" applyNumberFormat="1" applyFont="1" applyBorder="1" applyAlignment="1">
      <alignment horizontal="center" vertical="center"/>
    </xf>
    <xf numFmtId="0" fontId="2" fillId="0" borderId="36" xfId="129" applyFont="1" applyBorder="1" applyAlignment="1">
      <alignment horizontal="left" vertical="center"/>
    </xf>
    <xf numFmtId="49" fontId="2" fillId="0" borderId="11" xfId="129" applyNumberFormat="1" applyFont="1" applyFill="1" applyBorder="1" applyAlignment="1">
      <alignment horizontal="center" vertical="center"/>
    </xf>
    <xf numFmtId="0" fontId="2" fillId="0" borderId="11" xfId="129" applyFont="1" applyFill="1" applyBorder="1" applyAlignment="1">
      <alignment horizontal="center" vertical="center"/>
    </xf>
    <xf numFmtId="0" fontId="7" fillId="0" borderId="0" xfId="161" applyAlignment="1">
      <alignment vertical="center"/>
    </xf>
    <xf numFmtId="0" fontId="7" fillId="0" borderId="0" xfId="161" applyAlignment="1">
      <alignment horizontal="center" vertical="center"/>
    </xf>
    <xf numFmtId="0" fontId="65" fillId="0" borderId="0" xfId="161" applyFont="1" applyAlignment="1">
      <alignment vertical="center"/>
    </xf>
    <xf numFmtId="0" fontId="65" fillId="0" borderId="0" xfId="161" applyFont="1" applyAlignment="1">
      <alignment horizontal="center" vertical="center"/>
    </xf>
    <xf numFmtId="168" fontId="65" fillId="0" borderId="0" xfId="161" applyNumberFormat="1" applyFont="1" applyAlignment="1">
      <alignment horizontal="center" vertical="center"/>
    </xf>
    <xf numFmtId="0" fontId="66" fillId="0" borderId="0" xfId="161" applyFont="1" applyAlignment="1">
      <alignment vertical="center"/>
    </xf>
    <xf numFmtId="168" fontId="66" fillId="0" borderId="0" xfId="161" applyNumberFormat="1" applyFont="1" applyAlignment="1">
      <alignment horizontal="right" vertical="center"/>
    </xf>
    <xf numFmtId="0" fontId="7" fillId="0" borderId="0" xfId="161" applyFill="1" applyAlignment="1">
      <alignment vertical="center"/>
    </xf>
    <xf numFmtId="0" fontId="65" fillId="0" borderId="0" xfId="161" applyFont="1" applyFill="1" applyAlignment="1">
      <alignment vertical="center"/>
    </xf>
    <xf numFmtId="0" fontId="66" fillId="0" borderId="0" xfId="161" applyFont="1" applyFill="1" applyAlignment="1">
      <alignment vertical="center"/>
    </xf>
    <xf numFmtId="168" fontId="67" fillId="0" borderId="0" xfId="161" applyNumberFormat="1" applyFont="1" applyFill="1" applyBorder="1" applyAlignment="1">
      <alignment vertical="center"/>
    </xf>
    <xf numFmtId="168" fontId="67" fillId="0" borderId="0" xfId="161" applyNumberFormat="1" applyFont="1" applyFill="1" applyBorder="1" applyAlignment="1">
      <alignment horizontal="center" vertical="center"/>
    </xf>
    <xf numFmtId="168" fontId="67" fillId="25" borderId="37" xfId="161" applyNumberFormat="1" applyFont="1" applyFill="1" applyBorder="1" applyAlignment="1">
      <alignment vertical="center"/>
    </xf>
    <xf numFmtId="168" fontId="67" fillId="25" borderId="39" xfId="161" applyNumberFormat="1" applyFont="1" applyFill="1" applyBorder="1" applyAlignment="1">
      <alignment vertical="center"/>
    </xf>
    <xf numFmtId="0" fontId="68" fillId="0" borderId="41" xfId="161" applyFont="1" applyBorder="1" applyAlignment="1">
      <alignment horizontal="center" vertical="center"/>
    </xf>
    <xf numFmtId="0" fontId="68" fillId="0" borderId="42" xfId="161" applyFont="1" applyBorder="1" applyAlignment="1">
      <alignment horizontal="center" vertical="center"/>
    </xf>
    <xf numFmtId="0" fontId="69" fillId="0" borderId="0" xfId="161" applyFont="1" applyAlignment="1">
      <alignment horizontal="center" vertical="center"/>
    </xf>
    <xf numFmtId="0" fontId="68" fillId="0" borderId="0" xfId="161" applyFont="1" applyAlignment="1">
      <alignment horizontal="left" vertical="center"/>
    </xf>
    <xf numFmtId="0" fontId="70" fillId="0" borderId="0" xfId="161" applyFont="1" applyAlignment="1">
      <alignment horizontal="center" vertical="center"/>
    </xf>
    <xf numFmtId="0" fontId="69" fillId="0" borderId="0" xfId="161" applyFont="1" applyAlignment="1">
      <alignment vertical="center"/>
    </xf>
    <xf numFmtId="0" fontId="72" fillId="0" borderId="0" xfId="161" applyFont="1" applyFill="1" applyAlignment="1">
      <alignment vertical="center"/>
    </xf>
    <xf numFmtId="0" fontId="73" fillId="0" borderId="43" xfId="161" applyFont="1" applyFill="1" applyBorder="1" applyAlignment="1">
      <alignment horizontal="center" vertical="center"/>
    </xf>
    <xf numFmtId="0" fontId="72" fillId="0" borderId="0" xfId="161" applyFont="1" applyAlignment="1">
      <alignment vertical="center"/>
    </xf>
    <xf numFmtId="49" fontId="15" fillId="33" borderId="11" xfId="161" applyNumberFormat="1" applyFont="1" applyFill="1" applyBorder="1" applyAlignment="1">
      <alignment horizontal="left" vertical="top"/>
    </xf>
    <xf numFmtId="0" fontId="15" fillId="33" borderId="11" xfId="161" applyFont="1" applyFill="1" applyBorder="1" applyAlignment="1">
      <alignment horizontal="left" vertical="top"/>
    </xf>
    <xf numFmtId="0" fontId="15" fillId="33" borderId="11" xfId="161" applyFont="1" applyFill="1" applyBorder="1" applyAlignment="1">
      <alignment horizontal="left" vertical="top" wrapText="1"/>
    </xf>
    <xf numFmtId="0" fontId="15" fillId="33" borderId="11" xfId="161" applyFont="1" applyFill="1" applyBorder="1" applyAlignment="1">
      <alignment horizontal="right" vertical="top"/>
    </xf>
    <xf numFmtId="167" fontId="20" fillId="33" borderId="11" xfId="161" applyNumberFormat="1" applyFont="1" applyFill="1" applyBorder="1" applyAlignment="1" applyProtection="1">
      <alignment horizontal="right" vertical="center"/>
    </xf>
    <xf numFmtId="166" fontId="20" fillId="33" borderId="11" xfId="161" applyNumberFormat="1" applyFont="1" applyFill="1" applyBorder="1" applyAlignment="1" applyProtection="1">
      <alignment horizontal="right" vertical="center"/>
    </xf>
    <xf numFmtId="167" fontId="20" fillId="33" borderId="11" xfId="161" applyNumberFormat="1" applyFont="1" applyFill="1" applyBorder="1" applyAlignment="1" applyProtection="1">
      <alignment vertical="center"/>
    </xf>
    <xf numFmtId="166" fontId="20" fillId="33" borderId="11" xfId="161" applyNumberFormat="1" applyFont="1" applyFill="1" applyBorder="1" applyAlignment="1" applyProtection="1">
      <alignment vertical="center"/>
    </xf>
    <xf numFmtId="183" fontId="4" fillId="32" borderId="28" xfId="129" applyNumberFormat="1" applyFont="1" applyFill="1" applyBorder="1" applyAlignment="1">
      <alignment horizontal="right" vertical="center"/>
    </xf>
    <xf numFmtId="4" fontId="47" fillId="0" borderId="32" xfId="129" applyNumberFormat="1" applyFont="1" applyBorder="1"/>
    <xf numFmtId="4" fontId="12" fillId="0" borderId="32" xfId="129" applyNumberFormat="1" applyFont="1" applyBorder="1"/>
    <xf numFmtId="4" fontId="2" fillId="0" borderId="11" xfId="0" applyNumberFormat="1" applyFont="1" applyFill="1" applyBorder="1" applyAlignment="1">
      <alignment vertical="top"/>
    </xf>
    <xf numFmtId="3" fontId="2" fillId="0" borderId="11" xfId="0" applyNumberFormat="1" applyFont="1" applyFill="1" applyBorder="1" applyAlignment="1">
      <alignment vertical="top"/>
    </xf>
    <xf numFmtId="0" fontId="7" fillId="0" borderId="0" xfId="129" applyFont="1"/>
    <xf numFmtId="0" fontId="7" fillId="0" borderId="17" xfId="129" applyBorder="1"/>
    <xf numFmtId="0" fontId="7" fillId="0" borderId="0" xfId="129" applyBorder="1" applyAlignment="1">
      <alignment wrapText="1"/>
    </xf>
    <xf numFmtId="0" fontId="7" fillId="0" borderId="18" xfId="129" applyBorder="1"/>
    <xf numFmtId="49" fontId="2" fillId="0" borderId="15" xfId="129" applyNumberFormat="1" applyFont="1" applyBorder="1" applyAlignment="1">
      <alignment horizontal="center" vertical="center"/>
    </xf>
    <xf numFmtId="0" fontId="7" fillId="0" borderId="20" xfId="129" applyFont="1" applyBorder="1"/>
    <xf numFmtId="0" fontId="7" fillId="0" borderId="21" xfId="129" applyFont="1" applyBorder="1"/>
    <xf numFmtId="0" fontId="7" fillId="0" borderId="52" xfId="129" applyFont="1" applyBorder="1"/>
    <xf numFmtId="0" fontId="7" fillId="0" borderId="47" xfId="129" applyFont="1" applyBorder="1"/>
    <xf numFmtId="0" fontId="7" fillId="0" borderId="48" xfId="129" applyFont="1" applyBorder="1"/>
    <xf numFmtId="4" fontId="15" fillId="0" borderId="47" xfId="129" applyNumberFormat="1" applyFont="1" applyBorder="1" applyAlignment="1">
      <alignment horizontal="center" vertical="center"/>
    </xf>
    <xf numFmtId="4" fontId="2" fillId="0" borderId="11" xfId="129" applyNumberFormat="1" applyFont="1" applyBorder="1" applyAlignment="1">
      <alignment horizontal="center" vertical="center"/>
    </xf>
    <xf numFmtId="4" fontId="15" fillId="33" borderId="11" xfId="161" applyNumberFormat="1" applyFont="1" applyFill="1" applyBorder="1" applyAlignment="1">
      <alignment horizontal="right" vertical="top"/>
    </xf>
    <xf numFmtId="4" fontId="3" fillId="34" borderId="11" xfId="128" applyNumberFormat="1" applyFont="1" applyFill="1" applyBorder="1" applyAlignment="1">
      <alignment vertical="top"/>
    </xf>
    <xf numFmtId="4" fontId="2" fillId="34" borderId="11" xfId="129" applyNumberFormat="1" applyFont="1" applyFill="1" applyBorder="1" applyAlignment="1">
      <alignment horizontal="center" vertical="center"/>
    </xf>
    <xf numFmtId="165" fontId="15" fillId="0" borderId="11" xfId="129" applyNumberFormat="1" applyFont="1" applyFill="1" applyBorder="1"/>
    <xf numFmtId="165" fontId="46" fillId="34" borderId="33" xfId="129" applyNumberFormat="1" applyFont="1" applyFill="1" applyBorder="1"/>
    <xf numFmtId="4" fontId="46" fillId="34" borderId="11" xfId="129" applyNumberFormat="1" applyFont="1" applyFill="1" applyBorder="1"/>
    <xf numFmtId="0" fontId="7" fillId="0" borderId="11" xfId="161" applyFont="1" applyFill="1" applyBorder="1" applyAlignment="1">
      <alignment horizontal="right" vertical="top"/>
    </xf>
    <xf numFmtId="4" fontId="7" fillId="34" borderId="11" xfId="161" applyNumberFormat="1" applyFont="1" applyFill="1" applyBorder="1" applyAlignment="1">
      <alignment horizontal="right" vertical="top"/>
    </xf>
    <xf numFmtId="0" fontId="53" fillId="24" borderId="0" xfId="161" applyNumberFormat="1" applyFont="1" applyFill="1" applyAlignment="1" applyProtection="1">
      <alignment vertical="center"/>
    </xf>
    <xf numFmtId="3" fontId="75" fillId="24" borderId="0" xfId="161" applyNumberFormat="1" applyFont="1" applyFill="1" applyAlignment="1" applyProtection="1">
      <alignment vertical="center"/>
    </xf>
    <xf numFmtId="0" fontId="74" fillId="24" borderId="0" xfId="161" applyNumberFormat="1" applyFont="1" applyFill="1" applyAlignment="1" applyProtection="1">
      <alignment vertical="center"/>
    </xf>
    <xf numFmtId="0" fontId="76" fillId="24" borderId="0" xfId="161" applyNumberFormat="1" applyFont="1" applyFill="1" applyAlignment="1" applyProtection="1">
      <alignment vertical="center"/>
    </xf>
    <xf numFmtId="4" fontId="17" fillId="0" borderId="11" xfId="161" applyNumberFormat="1" applyFont="1" applyFill="1" applyBorder="1" applyAlignment="1" applyProtection="1">
      <alignment horizontal="right" vertical="top"/>
    </xf>
    <xf numFmtId="4" fontId="74" fillId="33" borderId="11" xfId="161" applyNumberFormat="1" applyFont="1" applyFill="1" applyBorder="1" applyAlignment="1" applyProtection="1">
      <alignment horizontal="right" vertical="top"/>
    </xf>
    <xf numFmtId="4" fontId="7" fillId="34" borderId="11" xfId="161" applyNumberFormat="1" applyFont="1" applyFill="1" applyBorder="1"/>
    <xf numFmtId="3" fontId="77" fillId="0" borderId="0" xfId="161" applyNumberFormat="1" applyFont="1"/>
    <xf numFmtId="0" fontId="77" fillId="0" borderId="0" xfId="161" applyFont="1"/>
    <xf numFmtId="49" fontId="7" fillId="0" borderId="0" xfId="129" applyNumberFormat="1" applyFont="1"/>
    <xf numFmtId="0" fontId="7" fillId="0" borderId="0" xfId="129" applyFont="1" applyBorder="1"/>
    <xf numFmtId="3" fontId="7" fillId="0" borderId="0" xfId="129" applyNumberFormat="1" applyFont="1" applyBorder="1"/>
    <xf numFmtId="165" fontId="7" fillId="0" borderId="0" xfId="129" applyNumberFormat="1" applyFont="1" applyBorder="1"/>
    <xf numFmtId="0" fontId="7" fillId="0" borderId="0" xfId="129" applyFont="1" applyAlignment="1">
      <alignment wrapText="1"/>
    </xf>
    <xf numFmtId="0" fontId="7" fillId="0" borderId="54" xfId="129" applyFont="1" applyBorder="1"/>
    <xf numFmtId="0" fontId="7" fillId="0" borderId="54" xfId="129" applyFont="1" applyBorder="1" applyAlignment="1">
      <alignment horizontal="left" indent="1"/>
    </xf>
    <xf numFmtId="3" fontId="7" fillId="0" borderId="54" xfId="129" applyNumberFormat="1" applyFont="1" applyBorder="1"/>
    <xf numFmtId="165" fontId="46" fillId="0" borderId="54" xfId="129" applyNumberFormat="1" applyFont="1" applyBorder="1"/>
    <xf numFmtId="165" fontId="7" fillId="0" borderId="54" xfId="129" applyNumberFormat="1" applyFont="1" applyBorder="1"/>
    <xf numFmtId="165" fontId="15" fillId="0" borderId="54" xfId="129" applyNumberFormat="1" applyFont="1" applyBorder="1"/>
    <xf numFmtId="0" fontId="7" fillId="0" borderId="55" xfId="129" applyFont="1" applyBorder="1" applyAlignment="1">
      <alignment horizontal="left"/>
    </xf>
    <xf numFmtId="0" fontId="7" fillId="0" borderId="33" xfId="129" applyFont="1" applyBorder="1" applyAlignment="1">
      <alignment horizontal="left"/>
    </xf>
    <xf numFmtId="3" fontId="7" fillId="0" borderId="33" xfId="129" applyNumberFormat="1" applyFont="1" applyBorder="1"/>
    <xf numFmtId="0" fontId="7" fillId="0" borderId="33" xfId="129" applyFont="1" applyBorder="1"/>
    <xf numFmtId="165" fontId="7" fillId="0" borderId="33" xfId="129" applyNumberFormat="1" applyFont="1" applyBorder="1"/>
    <xf numFmtId="0" fontId="7" fillId="0" borderId="56" xfId="129" applyFont="1" applyBorder="1"/>
    <xf numFmtId="0" fontId="7" fillId="0" borderId="15" xfId="129" applyFont="1" applyBorder="1" applyAlignment="1">
      <alignment horizontal="center"/>
    </xf>
    <xf numFmtId="165" fontId="7" fillId="0" borderId="11" xfId="129" applyNumberFormat="1" applyFont="1" applyFill="1" applyBorder="1"/>
    <xf numFmtId="0" fontId="7" fillId="0" borderId="16" xfId="129" applyFont="1" applyBorder="1"/>
    <xf numFmtId="0" fontId="7" fillId="0" borderId="11" xfId="129" applyFont="1" applyFill="1" applyBorder="1" applyAlignment="1"/>
    <xf numFmtId="4" fontId="7" fillId="0" borderId="11" xfId="129" applyNumberFormat="1" applyFont="1" applyFill="1" applyBorder="1"/>
    <xf numFmtId="4" fontId="15" fillId="0" borderId="11" xfId="129" applyNumberFormat="1" applyFont="1" applyFill="1" applyBorder="1"/>
    <xf numFmtId="0" fontId="7" fillId="0" borderId="11" xfId="129" applyFont="1" applyFill="1" applyBorder="1" applyAlignment="1">
      <alignment horizontal="left" indent="1"/>
    </xf>
    <xf numFmtId="0" fontId="7" fillId="0" borderId="11" xfId="129" applyFont="1" applyFill="1" applyBorder="1" applyAlignment="1">
      <alignment horizontal="left"/>
    </xf>
    <xf numFmtId="0" fontId="7" fillId="0" borderId="19" xfId="129" applyFont="1" applyBorder="1" applyAlignment="1">
      <alignment horizontal="center"/>
    </xf>
    <xf numFmtId="0" fontId="7" fillId="0" borderId="20" xfId="129" applyFont="1" applyFill="1" applyBorder="1" applyAlignment="1">
      <alignment horizontal="left"/>
    </xf>
    <xf numFmtId="3" fontId="7" fillId="0" borderId="20" xfId="129" applyNumberFormat="1" applyFont="1" applyFill="1" applyBorder="1"/>
    <xf numFmtId="0" fontId="7" fillId="0" borderId="20" xfId="129" applyFont="1" applyFill="1" applyBorder="1"/>
    <xf numFmtId="165" fontId="7" fillId="0" borderId="20" xfId="129" applyNumberFormat="1" applyFont="1" applyFill="1" applyBorder="1"/>
    <xf numFmtId="165" fontId="15" fillId="0" borderId="20" xfId="129" applyNumberFormat="1" applyFont="1" applyFill="1" applyBorder="1"/>
    <xf numFmtId="0" fontId="7" fillId="0" borderId="35" xfId="129" applyFont="1" applyBorder="1"/>
    <xf numFmtId="0" fontId="7" fillId="0" borderId="32" xfId="129" applyFont="1" applyBorder="1"/>
    <xf numFmtId="165" fontId="6" fillId="0" borderId="32" xfId="129" applyNumberFormat="1" applyFont="1" applyBorder="1"/>
    <xf numFmtId="0" fontId="7" fillId="0" borderId="34" xfId="129" applyFont="1" applyBorder="1"/>
    <xf numFmtId="0" fontId="7" fillId="0" borderId="0" xfId="129" applyFont="1" applyBorder="1" applyAlignment="1"/>
    <xf numFmtId="0" fontId="7" fillId="0" borderId="15" xfId="129" applyFont="1" applyBorder="1"/>
    <xf numFmtId="3" fontId="7" fillId="0" borderId="11" xfId="129" applyNumberFormat="1" applyFont="1" applyBorder="1"/>
    <xf numFmtId="165" fontId="7" fillId="0" borderId="11" xfId="129" applyNumberFormat="1" applyFont="1" applyBorder="1"/>
    <xf numFmtId="0" fontId="7" fillId="0" borderId="33" xfId="129" applyFont="1" applyFill="1" applyBorder="1"/>
    <xf numFmtId="4" fontId="7" fillId="0" borderId="20" xfId="129" applyNumberFormat="1" applyFont="1" applyFill="1" applyBorder="1"/>
    <xf numFmtId="4" fontId="15" fillId="0" borderId="20" xfId="129" applyNumberFormat="1" applyFont="1" applyFill="1" applyBorder="1"/>
    <xf numFmtId="4" fontId="7" fillId="0" borderId="11" xfId="161" applyNumberFormat="1" applyFont="1" applyFill="1" applyBorder="1" applyProtection="1"/>
    <xf numFmtId="4" fontId="77" fillId="0" borderId="11" xfId="161" applyNumberFormat="1" applyFont="1" applyFill="1" applyBorder="1" applyProtection="1"/>
    <xf numFmtId="0" fontId="7" fillId="0" borderId="0" xfId="161" applyFont="1" applyProtection="1"/>
    <xf numFmtId="165" fontId="46" fillId="0" borderId="33" xfId="129" applyNumberFormat="1" applyFont="1" applyFill="1" applyBorder="1"/>
    <xf numFmtId="0" fontId="0" fillId="0" borderId="0" xfId="264" applyFont="1" applyProtection="1">
      <protection locked="0"/>
    </xf>
    <xf numFmtId="0" fontId="81" fillId="0" borderId="0" xfId="264" applyFont="1" applyAlignment="1" applyProtection="1">
      <alignment horizontal="left" vertical="center"/>
      <protection locked="0"/>
    </xf>
    <xf numFmtId="0" fontId="81" fillId="0" borderId="0" xfId="264" applyFont="1" applyAlignment="1" applyProtection="1">
      <alignment horizontal="center" vertical="center"/>
      <protection locked="0"/>
    </xf>
    <xf numFmtId="3" fontId="81" fillId="0" borderId="0" xfId="264" applyNumberFormat="1" applyFont="1" applyAlignment="1" applyProtection="1">
      <alignment horizontal="center" vertical="center"/>
      <protection locked="0"/>
    </xf>
    <xf numFmtId="0" fontId="81" fillId="0" borderId="0" xfId="264" applyFont="1" applyAlignment="1" applyProtection="1">
      <alignment horizontal="right" vertical="center"/>
      <protection locked="0"/>
    </xf>
    <xf numFmtId="0" fontId="81" fillId="0" borderId="11" xfId="264" applyFont="1" applyBorder="1" applyAlignment="1" applyProtection="1">
      <alignment horizontal="center" vertical="center"/>
      <protection locked="0"/>
    </xf>
    <xf numFmtId="3" fontId="81" fillId="0" borderId="11" xfId="264" applyNumberFormat="1" applyFont="1" applyBorder="1" applyAlignment="1" applyProtection="1">
      <alignment horizontal="center" vertical="center"/>
      <protection locked="0"/>
    </xf>
    <xf numFmtId="0" fontId="81" fillId="0" borderId="11" xfId="264" applyFont="1" applyFill="1" applyBorder="1" applyAlignment="1" applyProtection="1">
      <alignment horizontal="center" vertical="center"/>
      <protection locked="0"/>
    </xf>
    <xf numFmtId="0" fontId="81" fillId="0" borderId="11" xfId="264" applyFont="1" applyBorder="1" applyAlignment="1" applyProtection="1">
      <alignment horizontal="center" vertical="center" wrapText="1"/>
      <protection locked="0"/>
    </xf>
    <xf numFmtId="0" fontId="81" fillId="0" borderId="11" xfId="264" applyFont="1" applyFill="1" applyBorder="1" applyAlignment="1" applyProtection="1">
      <alignment horizontal="center" vertical="center" wrapText="1"/>
      <protection locked="0"/>
    </xf>
    <xf numFmtId="0" fontId="2" fillId="0" borderId="11" xfId="264" applyFont="1" applyBorder="1" applyAlignment="1" applyProtection="1">
      <alignment horizontal="center" vertical="center" wrapText="1"/>
      <protection locked="0"/>
    </xf>
    <xf numFmtId="0" fontId="81" fillId="0" borderId="0" xfId="264" applyFont="1" applyProtection="1">
      <protection locked="0"/>
    </xf>
    <xf numFmtId="0" fontId="81" fillId="0" borderId="28" xfId="264" applyFont="1" applyBorder="1" applyAlignment="1" applyProtection="1">
      <alignment horizontal="center" vertical="center"/>
    </xf>
    <xf numFmtId="0" fontId="81" fillId="0" borderId="28" xfId="264" applyFont="1" applyBorder="1" applyAlignment="1" applyProtection="1">
      <alignment horizontal="center" vertical="center" textRotation="90" wrapText="1"/>
    </xf>
    <xf numFmtId="4" fontId="81" fillId="0" borderId="11" xfId="264" applyNumberFormat="1" applyFont="1" applyBorder="1" applyAlignment="1" applyProtection="1">
      <alignment horizontal="center" vertical="center"/>
      <protection locked="0"/>
    </xf>
    <xf numFmtId="0" fontId="2" fillId="0" borderId="57" xfId="264" applyFont="1" applyFill="1" applyBorder="1" applyAlignment="1" applyProtection="1">
      <alignment horizontal="right" vertical="center"/>
      <protection locked="0"/>
    </xf>
    <xf numFmtId="49" fontId="2" fillId="0" borderId="57" xfId="264" applyNumberFormat="1" applyFont="1" applyFill="1" applyBorder="1" applyAlignment="1" applyProtection="1">
      <alignment horizontal="left" vertical="center"/>
      <protection locked="0"/>
    </xf>
    <xf numFmtId="0" fontId="81" fillId="0" borderId="57" xfId="264" applyFont="1" applyBorder="1" applyAlignment="1" applyProtection="1">
      <alignment horizontal="center" vertical="center"/>
      <protection locked="0"/>
    </xf>
    <xf numFmtId="0" fontId="2" fillId="0" borderId="57" xfId="264" applyFont="1" applyFill="1" applyBorder="1" applyAlignment="1" applyProtection="1">
      <alignment horizontal="left" vertical="center" wrapText="1"/>
      <protection locked="0"/>
    </xf>
    <xf numFmtId="0" fontId="2" fillId="0" borderId="57" xfId="264" applyFont="1" applyBorder="1" applyAlignment="1" applyProtection="1">
      <alignment horizontal="center" vertical="center" wrapText="1"/>
      <protection locked="0"/>
    </xf>
    <xf numFmtId="0" fontId="81" fillId="0" borderId="57" xfId="264" applyFont="1" applyFill="1" applyBorder="1" applyAlignment="1" applyProtection="1">
      <alignment horizontal="center" vertical="center"/>
      <protection locked="0"/>
    </xf>
    <xf numFmtId="0" fontId="2" fillId="0" borderId="57" xfId="264" applyFont="1" applyFill="1" applyBorder="1" applyAlignment="1" applyProtection="1">
      <alignment horizontal="center" vertical="center"/>
      <protection locked="0"/>
    </xf>
    <xf numFmtId="0" fontId="2" fillId="0" borderId="57" xfId="264" applyFont="1" applyFill="1" applyBorder="1" applyAlignment="1" applyProtection="1">
      <alignment horizontal="center" vertical="center" wrapText="1"/>
      <protection locked="0"/>
    </xf>
    <xf numFmtId="0" fontId="81" fillId="0" borderId="57" xfId="264" applyFont="1" applyFill="1" applyBorder="1" applyAlignment="1" applyProtection="1">
      <alignment horizontal="center" vertical="center" wrapText="1"/>
      <protection locked="0"/>
    </xf>
    <xf numFmtId="3" fontId="81" fillId="0" borderId="57" xfId="264" applyNumberFormat="1" applyFont="1" applyFill="1" applyBorder="1" applyAlignment="1" applyProtection="1">
      <alignment horizontal="center" vertical="center"/>
      <protection locked="0"/>
    </xf>
    <xf numFmtId="165" fontId="81" fillId="0" borderId="57" xfId="264" applyNumberFormat="1" applyFont="1" applyBorder="1" applyAlignment="1" applyProtection="1">
      <alignment horizontal="center" vertical="center"/>
      <protection locked="0"/>
    </xf>
    <xf numFmtId="0" fontId="2" fillId="0" borderId="57" xfId="264" applyFont="1" applyBorder="1" applyAlignment="1" applyProtection="1">
      <alignment horizontal="center" vertical="center"/>
      <protection locked="0"/>
    </xf>
    <xf numFmtId="0" fontId="0" fillId="0" borderId="17" xfId="264" applyFont="1" applyBorder="1" applyProtection="1"/>
    <xf numFmtId="0" fontId="0" fillId="0" borderId="0" xfId="264" applyFont="1" applyBorder="1" applyProtection="1"/>
    <xf numFmtId="0" fontId="0" fillId="0" borderId="18" xfId="264" applyFont="1" applyBorder="1" applyProtection="1"/>
    <xf numFmtId="0" fontId="81" fillId="0" borderId="15" xfId="264" applyFont="1" applyBorder="1" applyAlignment="1" applyProtection="1">
      <alignment horizontal="center" vertical="center"/>
      <protection locked="0"/>
    </xf>
    <xf numFmtId="0" fontId="9" fillId="0" borderId="16" xfId="264" applyFont="1" applyBorder="1" applyAlignment="1" applyProtection="1">
      <alignment horizontal="left" vertical="center" wrapText="1"/>
      <protection locked="0"/>
    </xf>
    <xf numFmtId="0" fontId="9" fillId="0" borderId="16" xfId="264" applyFont="1" applyBorder="1" applyAlignment="1" applyProtection="1">
      <alignment horizontal="left" vertical="center"/>
      <protection locked="0"/>
    </xf>
    <xf numFmtId="0" fontId="81" fillId="0" borderId="58" xfId="264" applyFont="1" applyBorder="1" applyAlignment="1" applyProtection="1">
      <alignment horizontal="center" vertical="center"/>
      <protection locked="0"/>
    </xf>
    <xf numFmtId="0" fontId="9" fillId="0" borderId="21" xfId="264" applyFont="1" applyBorder="1" applyAlignment="1" applyProtection="1">
      <alignment horizontal="left" vertical="center"/>
      <protection locked="0"/>
    </xf>
    <xf numFmtId="0" fontId="15" fillId="0" borderId="20" xfId="264" applyFont="1" applyBorder="1" applyAlignment="1" applyProtection="1">
      <alignment vertical="center"/>
      <protection locked="0"/>
    </xf>
    <xf numFmtId="4" fontId="2" fillId="0" borderId="57" xfId="129" applyNumberFormat="1" applyFont="1" applyFill="1" applyBorder="1" applyAlignment="1">
      <alignment horizontal="center" vertical="center"/>
    </xf>
    <xf numFmtId="4" fontId="2" fillId="0" borderId="50" xfId="129" applyNumberFormat="1" applyFont="1" applyFill="1" applyBorder="1" applyAlignment="1">
      <alignment horizontal="center" vertical="center"/>
    </xf>
    <xf numFmtId="4" fontId="2" fillId="0" borderId="20" xfId="264" applyNumberFormat="1" applyFont="1" applyBorder="1" applyAlignment="1" applyProtection="1">
      <alignment horizontal="center" vertical="center"/>
      <protection locked="0"/>
    </xf>
    <xf numFmtId="4" fontId="9" fillId="0" borderId="20" xfId="264" applyNumberFormat="1" applyFont="1" applyBorder="1" applyAlignment="1" applyProtection="1">
      <alignment horizontal="center" vertical="center"/>
      <protection locked="0"/>
    </xf>
    <xf numFmtId="0" fontId="81" fillId="0" borderId="65" xfId="264" applyFont="1" applyBorder="1" applyAlignment="1" applyProtection="1">
      <alignment horizontal="center" vertical="center" textRotation="90"/>
    </xf>
    <xf numFmtId="0" fontId="81" fillId="0" borderId="64" xfId="264" applyFont="1" applyBorder="1" applyAlignment="1" applyProtection="1">
      <alignment horizontal="center" vertical="center" textRotation="90"/>
    </xf>
    <xf numFmtId="0" fontId="84" fillId="0" borderId="11" xfId="161" applyFont="1" applyBorder="1" applyAlignment="1">
      <alignment horizontal="left" vertical="top" wrapText="1"/>
    </xf>
    <xf numFmtId="49" fontId="85" fillId="0" borderId="11" xfId="161" applyNumberFormat="1" applyFont="1" applyBorder="1" applyAlignment="1">
      <alignment horizontal="left" vertical="top"/>
    </xf>
    <xf numFmtId="0" fontId="87" fillId="0" borderId="11" xfId="264" applyFont="1" applyFill="1" applyBorder="1" applyAlignment="1" applyProtection="1">
      <alignment horizontal="left" vertical="center" wrapText="1"/>
      <protection locked="0"/>
    </xf>
    <xf numFmtId="0" fontId="81" fillId="0" borderId="68" xfId="264" applyFont="1" applyBorder="1" applyAlignment="1" applyProtection="1">
      <alignment horizontal="center" vertical="center"/>
      <protection locked="0"/>
    </xf>
    <xf numFmtId="0" fontId="81" fillId="0" borderId="71" xfId="264" applyFont="1" applyBorder="1" applyAlignment="1" applyProtection="1">
      <alignment horizontal="center" vertical="center"/>
      <protection locked="0"/>
    </xf>
    <xf numFmtId="0" fontId="87" fillId="0" borderId="71" xfId="264" applyFont="1" applyFill="1" applyBorder="1" applyAlignment="1" applyProtection="1">
      <alignment horizontal="left" vertical="center" wrapText="1"/>
      <protection locked="0"/>
    </xf>
    <xf numFmtId="0" fontId="2" fillId="0" borderId="71" xfId="264" applyFont="1" applyBorder="1" applyAlignment="1" applyProtection="1">
      <alignment horizontal="center" vertical="center" wrapText="1"/>
      <protection locked="0"/>
    </xf>
    <xf numFmtId="0" fontId="81" fillId="0" borderId="71" xfId="264" applyFont="1" applyFill="1" applyBorder="1" applyAlignment="1" applyProtection="1">
      <alignment horizontal="center" vertical="center"/>
      <protection locked="0"/>
    </xf>
    <xf numFmtId="0" fontId="81" fillId="0" borderId="71" xfId="264" applyFont="1" applyFill="1" applyBorder="1" applyAlignment="1" applyProtection="1">
      <alignment horizontal="center" vertical="center" wrapText="1"/>
      <protection locked="0"/>
    </xf>
    <xf numFmtId="0" fontId="2" fillId="0" borderId="71" xfId="264" applyFont="1" applyFill="1" applyBorder="1" applyAlignment="1" applyProtection="1">
      <alignment horizontal="center" vertical="center"/>
      <protection locked="0"/>
    </xf>
    <xf numFmtId="49" fontId="2" fillId="0" borderId="71" xfId="264" applyNumberFormat="1" applyFont="1" applyFill="1" applyBorder="1" applyAlignment="1" applyProtection="1">
      <alignment horizontal="center" vertical="center"/>
      <protection locked="0"/>
    </xf>
    <xf numFmtId="3" fontId="81" fillId="0" borderId="71" xfId="264" applyNumberFormat="1" applyFont="1" applyBorder="1" applyAlignment="1" applyProtection="1">
      <alignment horizontal="center" vertical="center"/>
      <protection locked="0"/>
    </xf>
    <xf numFmtId="165" fontId="81" fillId="0" borderId="71" xfId="264" applyNumberFormat="1" applyFont="1" applyBorder="1" applyAlignment="1" applyProtection="1">
      <alignment horizontal="center" vertical="center"/>
      <protection locked="0"/>
    </xf>
    <xf numFmtId="0" fontId="2" fillId="0" borderId="71" xfId="264" applyFont="1" applyBorder="1" applyAlignment="1" applyProtection="1">
      <alignment horizontal="center" vertical="center"/>
      <protection locked="0"/>
    </xf>
    <xf numFmtId="4" fontId="2" fillId="34" borderId="71" xfId="129" applyNumberFormat="1" applyFont="1" applyFill="1" applyBorder="1" applyAlignment="1">
      <alignment horizontal="center" vertical="center"/>
    </xf>
    <xf numFmtId="4" fontId="81" fillId="0" borderId="71" xfId="264" applyNumberFormat="1" applyFont="1" applyBorder="1" applyAlignment="1" applyProtection="1">
      <alignment horizontal="center" vertical="center"/>
      <protection locked="0"/>
    </xf>
    <xf numFmtId="0" fontId="9" fillId="0" borderId="72" xfId="264" applyFont="1" applyBorder="1" applyAlignment="1" applyProtection="1">
      <alignment horizontal="left" vertical="center" wrapText="1"/>
      <protection locked="0"/>
    </xf>
    <xf numFmtId="0" fontId="81" fillId="0" borderId="73" xfId="264" applyFont="1" applyBorder="1" applyAlignment="1" applyProtection="1">
      <alignment horizontal="center" vertical="center"/>
      <protection locked="0"/>
    </xf>
    <xf numFmtId="0" fontId="81" fillId="0" borderId="76" xfId="264" applyFont="1" applyBorder="1" applyAlignment="1" applyProtection="1">
      <alignment horizontal="center" vertical="center"/>
      <protection locked="0"/>
    </xf>
    <xf numFmtId="0" fontId="87" fillId="0" borderId="76" xfId="264" applyFont="1" applyFill="1" applyBorder="1" applyAlignment="1" applyProtection="1">
      <alignment horizontal="left" vertical="center" wrapText="1"/>
      <protection locked="0"/>
    </xf>
    <xf numFmtId="0" fontId="2" fillId="0" borderId="76" xfId="264" applyFont="1" applyBorder="1" applyAlignment="1" applyProtection="1">
      <alignment horizontal="center" vertical="center" wrapText="1"/>
      <protection locked="0"/>
    </xf>
    <xf numFmtId="0" fontId="81" fillId="0" borderId="76" xfId="264" applyFont="1" applyFill="1" applyBorder="1" applyAlignment="1" applyProtection="1">
      <alignment horizontal="center" vertical="center"/>
      <protection locked="0"/>
    </xf>
    <xf numFmtId="0" fontId="2" fillId="0" borderId="76" xfId="264" applyFont="1" applyFill="1" applyBorder="1" applyAlignment="1" applyProtection="1">
      <alignment horizontal="center" vertical="center"/>
      <protection locked="0"/>
    </xf>
    <xf numFmtId="0" fontId="2" fillId="0" borderId="76" xfId="264" applyFont="1" applyFill="1" applyBorder="1" applyAlignment="1" applyProtection="1">
      <alignment horizontal="center" vertical="center" wrapText="1"/>
      <protection locked="0"/>
    </xf>
    <xf numFmtId="0" fontId="81" fillId="0" borderId="76" xfId="264" applyFont="1" applyFill="1" applyBorder="1" applyAlignment="1" applyProtection="1">
      <alignment horizontal="center" vertical="center" wrapText="1"/>
      <protection locked="0"/>
    </xf>
    <xf numFmtId="3" fontId="81" fillId="0" borderId="76" xfId="264" applyNumberFormat="1" applyFont="1" applyFill="1" applyBorder="1" applyAlignment="1" applyProtection="1">
      <alignment horizontal="center" vertical="center"/>
      <protection locked="0"/>
    </xf>
    <xf numFmtId="165" fontId="81" fillId="0" borderId="76" xfId="264" applyNumberFormat="1" applyFont="1" applyBorder="1" applyAlignment="1" applyProtection="1">
      <alignment horizontal="center" vertical="center"/>
      <protection locked="0"/>
    </xf>
    <xf numFmtId="0" fontId="2" fillId="0" borderId="76" xfId="264" applyFont="1" applyBorder="1" applyAlignment="1" applyProtection="1">
      <alignment horizontal="center" vertical="center"/>
      <protection locked="0"/>
    </xf>
    <xf numFmtId="4" fontId="2" fillId="0" borderId="76" xfId="129" applyNumberFormat="1" applyFont="1" applyFill="1" applyBorder="1" applyAlignment="1">
      <alignment horizontal="center" vertical="center"/>
    </xf>
    <xf numFmtId="4" fontId="81" fillId="0" borderId="76" xfId="264" applyNumberFormat="1" applyFont="1" applyBorder="1" applyAlignment="1" applyProtection="1">
      <alignment horizontal="center" vertical="center"/>
      <protection locked="0"/>
    </xf>
    <xf numFmtId="0" fontId="9" fillId="0" borderId="77" xfId="264" applyFont="1" applyBorder="1" applyAlignment="1" applyProtection="1">
      <alignment horizontal="left" vertical="center"/>
      <protection locked="0"/>
    </xf>
    <xf numFmtId="0" fontId="86" fillId="0" borderId="36" xfId="264" applyFont="1" applyFill="1" applyBorder="1" applyAlignment="1" applyProtection="1">
      <alignment horizontal="right" vertical="center"/>
      <protection locked="0"/>
    </xf>
    <xf numFmtId="49" fontId="86" fillId="0" borderId="50" xfId="264" applyNumberFormat="1" applyFont="1" applyFill="1" applyBorder="1" applyAlignment="1" applyProtection="1">
      <alignment horizontal="left" vertical="center"/>
      <protection locked="0"/>
    </xf>
    <xf numFmtId="0" fontId="86" fillId="0" borderId="69" xfId="264" applyFont="1" applyFill="1" applyBorder="1" applyAlignment="1" applyProtection="1">
      <alignment horizontal="right" vertical="center"/>
      <protection locked="0"/>
    </xf>
    <xf numFmtId="49" fontId="86" fillId="0" borderId="70" xfId="264" applyNumberFormat="1" applyFont="1" applyFill="1" applyBorder="1" applyAlignment="1" applyProtection="1">
      <alignment horizontal="left" vertical="center"/>
      <protection locked="0"/>
    </xf>
    <xf numFmtId="0" fontId="86" fillId="0" borderId="74" xfId="264" applyFont="1" applyFill="1" applyBorder="1" applyAlignment="1" applyProtection="1">
      <alignment horizontal="right" vertical="center"/>
      <protection locked="0"/>
    </xf>
    <xf numFmtId="49" fontId="86" fillId="0" borderId="75" xfId="264" applyNumberFormat="1" applyFont="1" applyFill="1" applyBorder="1" applyAlignment="1" applyProtection="1">
      <alignment horizontal="left" vertical="center"/>
      <protection locked="0"/>
    </xf>
    <xf numFmtId="0" fontId="2" fillId="0" borderId="30" xfId="264" applyFont="1" applyBorder="1" applyAlignment="1" applyProtection="1">
      <alignment horizontal="center" vertical="center" textRotation="90"/>
    </xf>
    <xf numFmtId="4" fontId="86" fillId="34" borderId="11" xfId="128" applyNumberFormat="1" applyFont="1" applyFill="1" applyBorder="1" applyAlignment="1">
      <alignment vertical="top"/>
    </xf>
    <xf numFmtId="4" fontId="86" fillId="0" borderId="11" xfId="0" applyNumberFormat="1" applyFont="1" applyFill="1" applyBorder="1" applyAlignment="1">
      <alignment vertical="top"/>
    </xf>
    <xf numFmtId="0" fontId="86" fillId="0" borderId="16" xfId="128" applyFont="1" applyFill="1" applyBorder="1" applyAlignment="1">
      <alignment horizontal="right" vertical="top" wrapText="1"/>
    </xf>
    <xf numFmtId="0" fontId="86" fillId="0" borderId="0" xfId="0" applyFont="1" applyFill="1" applyBorder="1" applyAlignment="1">
      <alignment vertical="center"/>
    </xf>
    <xf numFmtId="49" fontId="87" fillId="35" borderId="15" xfId="0" applyNumberFormat="1" applyFont="1" applyFill="1" applyBorder="1" applyAlignment="1">
      <alignment horizontal="center" vertical="center"/>
    </xf>
    <xf numFmtId="0" fontId="86" fillId="35" borderId="11" xfId="0" applyFont="1" applyFill="1" applyBorder="1" applyAlignment="1">
      <alignment horizontal="left" vertical="top"/>
    </xf>
    <xf numFmtId="0" fontId="86" fillId="35" borderId="11" xfId="0" applyFont="1" applyFill="1" applyBorder="1" applyAlignment="1">
      <alignment horizontal="right" vertical="top"/>
    </xf>
    <xf numFmtId="164" fontId="86" fillId="35" borderId="11" xfId="0" applyNumberFormat="1" applyFont="1" applyFill="1" applyBorder="1" applyAlignment="1">
      <alignment vertical="top"/>
    </xf>
    <xf numFmtId="4" fontId="3" fillId="0" borderId="11" xfId="128" applyNumberFormat="1" applyFont="1" applyFill="1" applyBorder="1" applyAlignment="1">
      <alignment vertical="top"/>
    </xf>
    <xf numFmtId="0" fontId="83" fillId="33" borderId="34" xfId="129" applyFont="1" applyFill="1" applyBorder="1" applyAlignment="1">
      <alignment horizontal="center" vertical="top" wrapText="1"/>
    </xf>
    <xf numFmtId="0" fontId="2" fillId="0" borderId="11" xfId="129" applyFont="1" applyBorder="1" applyAlignment="1">
      <alignment horizontal="center" vertical="center" textRotation="90" wrapText="1"/>
    </xf>
    <xf numFmtId="0" fontId="2" fillId="0" borderId="16" xfId="129" applyFont="1" applyBorder="1" applyAlignment="1">
      <alignment horizontal="center" vertical="center" wrapText="1"/>
    </xf>
    <xf numFmtId="0" fontId="2" fillId="0" borderId="15" xfId="129" applyFont="1" applyBorder="1" applyAlignment="1">
      <alignment horizontal="center" vertical="center" textRotation="90" wrapText="1"/>
    </xf>
    <xf numFmtId="0" fontId="2" fillId="0" borderId="11" xfId="129" applyFont="1" applyBorder="1" applyAlignment="1">
      <alignment horizontal="center" vertical="center"/>
    </xf>
    <xf numFmtId="0" fontId="2" fillId="0" borderId="11" xfId="129" applyFont="1" applyBorder="1" applyAlignment="1">
      <alignment horizontal="center" vertical="center" wrapText="1"/>
    </xf>
    <xf numFmtId="0" fontId="15" fillId="35" borderId="82" xfId="129" applyFont="1" applyFill="1" applyBorder="1" applyAlignment="1"/>
    <xf numFmtId="0" fontId="7" fillId="35" borderId="54" xfId="129" applyFont="1" applyFill="1" applyBorder="1" applyAlignment="1"/>
    <xf numFmtId="0" fontId="7" fillId="35" borderId="83" xfId="129" applyFont="1" applyFill="1" applyBorder="1" applyAlignment="1"/>
    <xf numFmtId="0" fontId="2" fillId="0" borderId="55" xfId="129" applyFont="1" applyBorder="1" applyAlignment="1">
      <alignment horizontal="center" vertical="center" textRotation="90" wrapText="1"/>
    </xf>
    <xf numFmtId="0" fontId="2" fillId="0" borderId="33" xfId="129" applyFont="1" applyBorder="1" applyAlignment="1">
      <alignment horizontal="center" vertical="center" textRotation="90" wrapText="1"/>
    </xf>
    <xf numFmtId="0" fontId="2" fillId="0" borderId="33" xfId="129" applyFont="1" applyBorder="1" applyAlignment="1">
      <alignment horizontal="center" vertical="center" wrapText="1"/>
    </xf>
    <xf numFmtId="0" fontId="2" fillId="0" borderId="56" xfId="129" applyFont="1" applyBorder="1" applyAlignment="1">
      <alignment horizontal="center" vertical="center" wrapText="1"/>
    </xf>
    <xf numFmtId="0" fontId="2" fillId="0" borderId="15" xfId="129" applyFont="1" applyBorder="1" applyAlignment="1"/>
    <xf numFmtId="0" fontId="2" fillId="0" borderId="11" xfId="129" applyFont="1" applyBorder="1" applyAlignment="1"/>
    <xf numFmtId="0" fontId="2" fillId="0" borderId="16" xfId="129" applyFont="1" applyBorder="1" applyAlignment="1"/>
    <xf numFmtId="0" fontId="2" fillId="0" borderId="57" xfId="129" applyFont="1" applyBorder="1" applyAlignment="1">
      <alignment horizontal="center" vertical="center"/>
    </xf>
    <xf numFmtId="0" fontId="2" fillId="0" borderId="50" xfId="129" applyFont="1" applyBorder="1" applyAlignment="1">
      <alignment horizontal="center" vertical="center"/>
    </xf>
    <xf numFmtId="0" fontId="7" fillId="0" borderId="52" xfId="129" applyFont="1" applyBorder="1" applyAlignment="1"/>
    <xf numFmtId="0" fontId="15" fillId="0" borderId="84" xfId="129" applyFont="1" applyBorder="1" applyAlignment="1">
      <alignment horizontal="left"/>
    </xf>
    <xf numFmtId="0" fontId="7" fillId="0" borderId="85" xfId="129" applyFont="1" applyBorder="1" applyAlignment="1"/>
    <xf numFmtId="0" fontId="7" fillId="0" borderId="48" xfId="129" applyFont="1" applyBorder="1" applyAlignment="1"/>
    <xf numFmtId="0" fontId="2" fillId="0" borderId="62" xfId="129" applyFont="1" applyBorder="1" applyAlignment="1">
      <alignment horizontal="left" vertical="center"/>
    </xf>
    <xf numFmtId="0" fontId="2" fillId="0" borderId="43" xfId="129" applyFont="1" applyBorder="1" applyAlignment="1">
      <alignment horizontal="center" vertical="center"/>
    </xf>
    <xf numFmtId="0" fontId="2" fillId="0" borderId="63" xfId="129" applyFont="1" applyBorder="1" applyAlignment="1">
      <alignment horizontal="center" vertical="center"/>
    </xf>
    <xf numFmtId="0" fontId="2" fillId="36" borderId="16" xfId="129" applyFont="1" applyFill="1" applyBorder="1" applyAlignment="1">
      <alignment horizontal="left" vertical="center"/>
    </xf>
    <xf numFmtId="0" fontId="2" fillId="37" borderId="16" xfId="129" applyFont="1" applyFill="1" applyBorder="1" applyAlignment="1">
      <alignment horizontal="left" vertical="center"/>
    </xf>
    <xf numFmtId="0" fontId="2" fillId="38" borderId="16" xfId="129" applyFont="1" applyFill="1" applyBorder="1" applyAlignment="1">
      <alignment horizontal="left" vertical="center"/>
    </xf>
    <xf numFmtId="0" fontId="15" fillId="0" borderId="85" xfId="129" applyFont="1" applyBorder="1" applyAlignment="1">
      <alignment horizontal="center"/>
    </xf>
    <xf numFmtId="0" fontId="2" fillId="0" borderId="85" xfId="129" applyFont="1" applyBorder="1" applyAlignment="1">
      <alignment horizontal="left" vertical="center"/>
    </xf>
    <xf numFmtId="0" fontId="2" fillId="0" borderId="85" xfId="129" applyFont="1" applyBorder="1" applyAlignment="1">
      <alignment horizontal="center" vertical="center"/>
    </xf>
    <xf numFmtId="4" fontId="15" fillId="0" borderId="86" xfId="129" applyNumberFormat="1" applyFont="1" applyBorder="1" applyAlignment="1">
      <alignment horizontal="center" vertical="center"/>
    </xf>
    <xf numFmtId="0" fontId="7" fillId="0" borderId="11" xfId="129" applyFont="1" applyBorder="1" applyAlignment="1"/>
    <xf numFmtId="0" fontId="2" fillId="0" borderId="71" xfId="129" applyFont="1" applyBorder="1" applyAlignment="1">
      <alignment horizontal="center" vertical="center"/>
    </xf>
    <xf numFmtId="4" fontId="2" fillId="0" borderId="71" xfId="129" applyNumberFormat="1" applyFont="1" applyFill="1" applyBorder="1" applyAlignment="1">
      <alignment horizontal="center" vertical="center"/>
    </xf>
    <xf numFmtId="49" fontId="2" fillId="0" borderId="88" xfId="129" applyNumberFormat="1" applyFont="1" applyBorder="1" applyAlignment="1">
      <alignment horizontal="center" vertical="center"/>
    </xf>
    <xf numFmtId="0" fontId="2" fillId="0" borderId="89" xfId="129" applyFont="1" applyBorder="1" applyAlignment="1">
      <alignment horizontal="center" vertical="center"/>
    </xf>
    <xf numFmtId="4" fontId="2" fillId="34" borderId="89" xfId="129" applyNumberFormat="1" applyFont="1" applyFill="1" applyBorder="1" applyAlignment="1">
      <alignment horizontal="center" vertical="center"/>
    </xf>
    <xf numFmtId="4" fontId="2" fillId="0" borderId="89" xfId="129" applyNumberFormat="1" applyFont="1" applyFill="1" applyBorder="1" applyAlignment="1">
      <alignment horizontal="center" vertical="center"/>
    </xf>
    <xf numFmtId="49" fontId="2" fillId="0" borderId="0" xfId="129" applyNumberFormat="1" applyFont="1" applyBorder="1" applyAlignment="1">
      <alignment horizontal="center" vertical="center"/>
    </xf>
    <xf numFmtId="0" fontId="2" fillId="0" borderId="0" xfId="129" applyFont="1" applyBorder="1" applyAlignment="1">
      <alignment horizontal="left" vertical="center" wrapText="1"/>
    </xf>
    <xf numFmtId="0" fontId="2" fillId="0" borderId="0" xfId="129" applyFont="1" applyBorder="1" applyAlignment="1">
      <alignment horizontal="center" vertical="center"/>
    </xf>
    <xf numFmtId="0" fontId="2" fillId="0" borderId="18" xfId="129" applyFont="1" applyBorder="1" applyAlignment="1">
      <alignment horizontal="left" vertical="center"/>
    </xf>
    <xf numFmtId="0" fontId="2" fillId="0" borderId="35" xfId="129" applyFont="1" applyBorder="1" applyAlignment="1">
      <alignment horizontal="center" vertical="center" textRotation="90" wrapText="1"/>
    </xf>
    <xf numFmtId="0" fontId="2" fillId="0" borderId="32" xfId="129" applyFont="1" applyBorder="1" applyAlignment="1">
      <alignment horizontal="center" vertical="center" wrapText="1"/>
    </xf>
    <xf numFmtId="0" fontId="2" fillId="0" borderId="34" xfId="129" applyFont="1" applyBorder="1" applyAlignment="1">
      <alignment horizontal="center" vertical="center" wrapText="1"/>
    </xf>
    <xf numFmtId="0" fontId="88" fillId="0" borderId="0" xfId="129" applyFont="1"/>
    <xf numFmtId="0" fontId="2" fillId="36" borderId="90" xfId="129" applyFont="1" applyFill="1" applyBorder="1" applyAlignment="1">
      <alignment horizontal="left" vertical="center"/>
    </xf>
    <xf numFmtId="49" fontId="2" fillId="0" borderId="73" xfId="129" applyNumberFormat="1" applyFont="1" applyBorder="1" applyAlignment="1">
      <alignment horizontal="center" vertical="center"/>
    </xf>
    <xf numFmtId="0" fontId="2" fillId="0" borderId="76" xfId="129" applyFont="1" applyBorder="1" applyAlignment="1">
      <alignment horizontal="center" vertical="center"/>
    </xf>
    <xf numFmtId="4" fontId="2" fillId="34" borderId="76" xfId="129" applyNumberFormat="1" applyFont="1" applyFill="1" applyBorder="1" applyAlignment="1">
      <alignment horizontal="center" vertical="center"/>
    </xf>
    <xf numFmtId="0" fontId="2" fillId="36" borderId="77" xfId="129" applyFont="1" applyFill="1" applyBorder="1" applyAlignment="1">
      <alignment horizontal="left" vertical="center"/>
    </xf>
    <xf numFmtId="49" fontId="2" fillId="0" borderId="99" xfId="129" applyNumberFormat="1" applyFont="1" applyBorder="1" applyAlignment="1">
      <alignment horizontal="center" vertical="center"/>
    </xf>
    <xf numFmtId="0" fontId="2" fillId="37" borderId="72" xfId="129" applyFont="1" applyFill="1" applyBorder="1" applyAlignment="1">
      <alignment horizontal="left" vertical="center"/>
    </xf>
    <xf numFmtId="0" fontId="2" fillId="37" borderId="90" xfId="129" applyFont="1" applyFill="1" applyBorder="1" applyAlignment="1">
      <alignment horizontal="left" vertical="center"/>
    </xf>
    <xf numFmtId="0" fontId="2" fillId="37" borderId="77" xfId="129" applyFont="1" applyFill="1" applyBorder="1" applyAlignment="1">
      <alignment horizontal="left" vertical="center"/>
    </xf>
    <xf numFmtId="0" fontId="2" fillId="38" borderId="72" xfId="129" applyFont="1" applyFill="1" applyBorder="1" applyAlignment="1">
      <alignment horizontal="left" vertical="center"/>
    </xf>
    <xf numFmtId="0" fontId="2" fillId="38" borderId="90" xfId="129" applyFont="1" applyFill="1" applyBorder="1" applyAlignment="1">
      <alignment horizontal="left" vertical="center"/>
    </xf>
    <xf numFmtId="164" fontId="2" fillId="0" borderId="89" xfId="129" applyNumberFormat="1" applyFont="1" applyBorder="1" applyAlignment="1">
      <alignment horizontal="center" vertical="center"/>
    </xf>
    <xf numFmtId="49" fontId="2" fillId="0" borderId="103" xfId="129" applyNumberFormat="1" applyFont="1" applyBorder="1" applyAlignment="1">
      <alignment horizontal="center" vertical="center"/>
    </xf>
    <xf numFmtId="164" fontId="2" fillId="0" borderId="76" xfId="129" applyNumberFormat="1" applyFont="1" applyBorder="1" applyAlignment="1">
      <alignment horizontal="center" vertical="center"/>
    </xf>
    <xf numFmtId="0" fontId="2" fillId="38" borderId="77" xfId="129" applyFont="1" applyFill="1" applyBorder="1" applyAlignment="1">
      <alignment horizontal="left" vertical="center"/>
    </xf>
    <xf numFmtId="49" fontId="2" fillId="0" borderId="104" xfId="129" applyNumberFormat="1" applyFont="1" applyBorder="1" applyAlignment="1">
      <alignment horizontal="center" vertical="center"/>
    </xf>
    <xf numFmtId="0" fontId="86" fillId="0" borderId="45" xfId="129" applyFont="1" applyBorder="1" applyAlignment="1">
      <alignment horizontal="center" vertical="center"/>
    </xf>
    <xf numFmtId="4" fontId="86" fillId="34" borderId="53" xfId="129" applyNumberFormat="1" applyFont="1" applyFill="1" applyBorder="1" applyAlignment="1">
      <alignment horizontal="center" vertical="center"/>
    </xf>
    <xf numFmtId="4" fontId="86" fillId="0" borderId="45" xfId="129" applyNumberFormat="1" applyFont="1" applyFill="1" applyBorder="1" applyAlignment="1">
      <alignment horizontal="center" vertical="center"/>
    </xf>
    <xf numFmtId="0" fontId="86" fillId="0" borderId="46" xfId="129" applyFont="1" applyBorder="1" applyAlignment="1">
      <alignment horizontal="left" vertical="center"/>
    </xf>
    <xf numFmtId="0" fontId="15" fillId="0" borderId="47" xfId="129" applyFont="1" applyBorder="1" applyAlignment="1"/>
    <xf numFmtId="0" fontId="7" fillId="0" borderId="47" xfId="129" applyFont="1" applyBorder="1" applyAlignment="1"/>
    <xf numFmtId="0" fontId="7" fillId="0" borderId="57" xfId="129" applyFont="1" applyBorder="1" applyAlignment="1"/>
    <xf numFmtId="0" fontId="7" fillId="0" borderId="57" xfId="129" applyFont="1" applyBorder="1"/>
    <xf numFmtId="0" fontId="15" fillId="0" borderId="57" xfId="129" applyFont="1" applyBorder="1" applyAlignment="1">
      <alignment horizontal="center"/>
    </xf>
    <xf numFmtId="0" fontId="2" fillId="0" borderId="57" xfId="129" applyFont="1" applyBorder="1" applyAlignment="1">
      <alignment horizontal="left" vertical="center"/>
    </xf>
    <xf numFmtId="0" fontId="7" fillId="0" borderId="50" xfId="129" applyFont="1" applyBorder="1" applyAlignment="1"/>
    <xf numFmtId="0" fontId="48" fillId="0" borderId="0" xfId="129" applyFont="1" applyAlignment="1"/>
    <xf numFmtId="0" fontId="15" fillId="0" borderId="91" xfId="129" applyFont="1" applyBorder="1" applyAlignment="1"/>
    <xf numFmtId="0" fontId="7" fillId="0" borderId="91" xfId="129" applyFont="1" applyBorder="1" applyAlignment="1"/>
    <xf numFmtId="0" fontId="7" fillId="0" borderId="91" xfId="129" applyFont="1" applyBorder="1"/>
    <xf numFmtId="0" fontId="7" fillId="0" borderId="51" xfId="129" applyFont="1" applyBorder="1"/>
    <xf numFmtId="0" fontId="15" fillId="0" borderId="82" xfId="129" applyFont="1" applyBorder="1" applyAlignment="1"/>
    <xf numFmtId="0" fontId="15" fillId="0" borderId="54" xfId="129" applyFont="1" applyBorder="1" applyAlignment="1"/>
    <xf numFmtId="0" fontId="7" fillId="0" borderId="54" xfId="129" applyFont="1" applyBorder="1" applyAlignment="1"/>
    <xf numFmtId="0" fontId="7" fillId="0" borderId="49" xfId="129" applyFont="1" applyBorder="1"/>
    <xf numFmtId="4" fontId="15" fillId="0" borderId="14" xfId="129" applyNumberFormat="1" applyFont="1" applyBorder="1" applyAlignment="1">
      <alignment horizontal="center" vertical="center"/>
    </xf>
    <xf numFmtId="0" fontId="15" fillId="0" borderId="58" xfId="129" applyFont="1" applyBorder="1" applyAlignment="1">
      <alignment horizontal="left"/>
    </xf>
    <xf numFmtId="4" fontId="15" fillId="0" borderId="16" xfId="129" applyNumberFormat="1" applyFont="1" applyBorder="1" applyAlignment="1">
      <alignment horizontal="center" vertical="center"/>
    </xf>
    <xf numFmtId="0" fontId="15" fillId="0" borderId="110" xfId="129" applyFont="1" applyBorder="1" applyAlignment="1"/>
    <xf numFmtId="4" fontId="15" fillId="0" borderId="46" xfId="129" applyNumberFormat="1" applyFont="1" applyBorder="1" applyAlignment="1">
      <alignment horizontal="center" vertical="center"/>
    </xf>
    <xf numFmtId="0" fontId="15" fillId="0" borderId="67" xfId="129" applyFont="1" applyBorder="1" applyAlignment="1"/>
    <xf numFmtId="0" fontId="15" fillId="0" borderId="31" xfId="129" applyFont="1" applyBorder="1" applyAlignment="1"/>
    <xf numFmtId="0" fontId="7" fillId="0" borderId="31" xfId="129" applyFont="1" applyBorder="1" applyAlignment="1"/>
    <xf numFmtId="0" fontId="7" fillId="0" borderId="31" xfId="129" applyFont="1" applyBorder="1"/>
    <xf numFmtId="0" fontId="7" fillId="0" borderId="92" xfId="129" applyFont="1" applyBorder="1"/>
    <xf numFmtId="4" fontId="15" fillId="0" borderId="48" xfId="129" applyNumberFormat="1" applyFont="1" applyBorder="1" applyAlignment="1">
      <alignment horizontal="center" vertical="center"/>
    </xf>
    <xf numFmtId="0" fontId="89" fillId="0" borderId="0" xfId="129" applyFont="1"/>
    <xf numFmtId="0" fontId="90" fillId="0" borderId="0" xfId="161" applyFont="1" applyAlignment="1">
      <alignment vertical="center"/>
    </xf>
    <xf numFmtId="183" fontId="70" fillId="25" borderId="38" xfId="161" applyNumberFormat="1" applyFont="1" applyFill="1" applyBorder="1" applyAlignment="1">
      <alignment vertical="center"/>
    </xf>
    <xf numFmtId="0" fontId="67" fillId="0" borderId="0" xfId="161" applyFont="1" applyAlignment="1">
      <alignment vertical="center"/>
    </xf>
    <xf numFmtId="183" fontId="67" fillId="0" borderId="33" xfId="161" applyNumberFormat="1" applyFont="1" applyFill="1" applyBorder="1" applyAlignment="1">
      <alignment horizontal="right" vertical="center" indent="1"/>
    </xf>
    <xf numFmtId="168" fontId="67" fillId="0" borderId="40" xfId="161" applyNumberFormat="1" applyFont="1" applyFill="1" applyBorder="1" applyAlignment="1">
      <alignment horizontal="right" vertical="center" indent="1"/>
    </xf>
    <xf numFmtId="0" fontId="48" fillId="0" borderId="0" xfId="161" applyFont="1" applyAlignment="1">
      <alignment vertical="center"/>
    </xf>
    <xf numFmtId="183" fontId="67" fillId="0" borderId="78" xfId="161" applyNumberFormat="1" applyFont="1" applyFill="1" applyBorder="1" applyAlignment="1">
      <alignment horizontal="right" vertical="center" indent="1"/>
    </xf>
    <xf numFmtId="168" fontId="67" fillId="0" borderId="79" xfId="161" applyNumberFormat="1" applyFont="1" applyFill="1" applyBorder="1" applyAlignment="1">
      <alignment horizontal="right" vertical="center" indent="1"/>
    </xf>
    <xf numFmtId="183" fontId="67" fillId="0" borderId="80" xfId="161" applyNumberFormat="1" applyFont="1" applyFill="1" applyBorder="1" applyAlignment="1">
      <alignment horizontal="right" vertical="center" indent="1"/>
    </xf>
    <xf numFmtId="168" fontId="67" fillId="0" borderId="81" xfId="161" applyNumberFormat="1" applyFont="1" applyFill="1" applyBorder="1" applyAlignment="1">
      <alignment horizontal="right" vertical="center" indent="1"/>
    </xf>
    <xf numFmtId="183" fontId="67" fillId="0" borderId="11" xfId="161" applyNumberFormat="1" applyFont="1" applyFill="1" applyBorder="1" applyAlignment="1">
      <alignment horizontal="right" vertical="center" indent="1"/>
    </xf>
    <xf numFmtId="168" fontId="67" fillId="0" borderId="108" xfId="161" applyNumberFormat="1" applyFont="1" applyBorder="1" applyAlignment="1">
      <alignment horizontal="right" vertical="center" indent="1"/>
    </xf>
    <xf numFmtId="183" fontId="67" fillId="0" borderId="20" xfId="161" applyNumberFormat="1" applyFont="1" applyFill="1" applyBorder="1" applyAlignment="1">
      <alignment horizontal="right" vertical="center" indent="1"/>
    </xf>
    <xf numFmtId="168" fontId="67" fillId="0" borderId="109" xfId="161" applyNumberFormat="1" applyFont="1" applyFill="1" applyBorder="1" applyAlignment="1">
      <alignment horizontal="right" vertical="center" indent="1"/>
    </xf>
    <xf numFmtId="168" fontId="91" fillId="0" borderId="33" xfId="161" applyNumberFormat="1" applyFont="1" applyFill="1" applyBorder="1" applyAlignment="1">
      <alignment horizontal="center" vertical="center" wrapText="1"/>
    </xf>
    <xf numFmtId="168" fontId="91" fillId="0" borderId="78" xfId="161" applyNumberFormat="1" applyFont="1" applyFill="1" applyBorder="1" applyAlignment="1">
      <alignment horizontal="center" vertical="center" wrapText="1"/>
    </xf>
    <xf numFmtId="168" fontId="91" fillId="0" borderId="80" xfId="161" applyNumberFormat="1" applyFont="1" applyFill="1" applyBorder="1" applyAlignment="1">
      <alignment horizontal="center" vertical="center" wrapText="1"/>
    </xf>
    <xf numFmtId="168" fontId="91" fillId="0" borderId="33" xfId="161" applyNumberFormat="1" applyFont="1" applyFill="1" applyBorder="1" applyAlignment="1">
      <alignment horizontal="center" vertical="center"/>
    </xf>
    <xf numFmtId="168" fontId="91" fillId="0" borderId="11" xfId="161" applyNumberFormat="1" applyFont="1" applyBorder="1" applyAlignment="1">
      <alignment horizontal="center" vertical="center"/>
    </xf>
    <xf numFmtId="168" fontId="91" fillId="0" borderId="20" xfId="161" applyNumberFormat="1" applyFont="1" applyFill="1" applyBorder="1" applyAlignment="1">
      <alignment horizontal="center" vertical="center" wrapText="1"/>
    </xf>
    <xf numFmtId="0" fontId="24" fillId="0" borderId="0" xfId="161" applyNumberFormat="1" applyFont="1" applyFill="1" applyAlignment="1" applyProtection="1">
      <alignment vertical="center"/>
    </xf>
    <xf numFmtId="3" fontId="75" fillId="0" borderId="0" xfId="161" applyNumberFormat="1" applyFont="1" applyFill="1" applyAlignment="1" applyProtection="1">
      <alignment vertical="center"/>
    </xf>
    <xf numFmtId="0" fontId="74" fillId="0" borderId="0" xfId="161" applyNumberFormat="1" applyFont="1" applyFill="1" applyAlignment="1" applyProtection="1">
      <alignment vertical="center"/>
    </xf>
    <xf numFmtId="0" fontId="24" fillId="0" borderId="0" xfId="161" applyNumberFormat="1" applyFont="1" applyFill="1" applyAlignment="1" applyProtection="1"/>
    <xf numFmtId="0" fontId="7" fillId="0" borderId="0" xfId="129" applyFill="1"/>
    <xf numFmtId="0" fontId="20" fillId="24" borderId="0" xfId="161" applyNumberFormat="1" applyFont="1" applyFill="1" applyAlignment="1" applyProtection="1">
      <alignment vertical="center"/>
    </xf>
    <xf numFmtId="0" fontId="18" fillId="0" borderId="0" xfId="161" applyNumberFormat="1" applyFont="1" applyFill="1" applyAlignment="1" applyProtection="1">
      <alignment vertical="center"/>
    </xf>
    <xf numFmtId="0" fontId="18" fillId="0" borderId="0" xfId="161" applyNumberFormat="1" applyFont="1" applyFill="1" applyAlignment="1" applyProtection="1"/>
    <xf numFmtId="0" fontId="24" fillId="24" borderId="0" xfId="161" applyNumberFormat="1" applyFont="1" applyFill="1" applyAlignment="1" applyProtection="1">
      <alignment horizontal="left" vertical="center"/>
    </xf>
    <xf numFmtId="0" fontId="18" fillId="24" borderId="0" xfId="161" applyNumberFormat="1" applyFont="1" applyFill="1" applyAlignment="1" applyProtection="1">
      <alignment horizontal="left" vertical="center"/>
    </xf>
    <xf numFmtId="0" fontId="18" fillId="29" borderId="112" xfId="161" applyNumberFormat="1" applyFont="1" applyFill="1" applyBorder="1" applyAlignment="1" applyProtection="1">
      <alignment horizontal="center" vertical="center" wrapText="1"/>
    </xf>
    <xf numFmtId="0" fontId="20" fillId="29" borderId="111" xfId="161" applyNumberFormat="1" applyFont="1" applyFill="1" applyBorder="1" applyAlignment="1" applyProtection="1">
      <alignment horizontal="center" vertical="center" wrapText="1"/>
    </xf>
    <xf numFmtId="49" fontId="7" fillId="0" borderId="36" xfId="161" applyNumberFormat="1" applyFont="1" applyBorder="1" applyAlignment="1">
      <alignment horizontal="left" vertical="top"/>
    </xf>
    <xf numFmtId="0" fontId="7" fillId="0" borderId="57" xfId="161" applyFont="1" applyBorder="1" applyAlignment="1">
      <alignment horizontal="left" vertical="top"/>
    </xf>
    <xf numFmtId="0" fontId="7" fillId="0" borderId="57" xfId="161" applyFont="1" applyBorder="1" applyAlignment="1">
      <alignment horizontal="left" vertical="top" wrapText="1"/>
    </xf>
    <xf numFmtId="0" fontId="7" fillId="0" borderId="57" xfId="161" applyFont="1" applyFill="1" applyBorder="1" applyAlignment="1">
      <alignment horizontal="right" vertical="top"/>
    </xf>
    <xf numFmtId="4" fontId="7" fillId="0" borderId="57" xfId="161" applyNumberFormat="1" applyFont="1" applyFill="1" applyBorder="1" applyAlignment="1">
      <alignment horizontal="right" vertical="top"/>
    </xf>
    <xf numFmtId="4" fontId="17" fillId="0" borderId="57" xfId="161" applyNumberFormat="1" applyFont="1" applyFill="1" applyBorder="1" applyAlignment="1" applyProtection="1">
      <alignment horizontal="right" vertical="top"/>
    </xf>
    <xf numFmtId="167" fontId="18" fillId="28" borderId="57" xfId="161" applyNumberFormat="1" applyFont="1" applyFill="1" applyBorder="1" applyAlignment="1" applyProtection="1">
      <alignment horizontal="right" vertical="center"/>
    </xf>
    <xf numFmtId="166" fontId="18" fillId="28" borderId="57" xfId="161" applyNumberFormat="1" applyFont="1" applyFill="1" applyBorder="1" applyAlignment="1" applyProtection="1">
      <alignment horizontal="right" vertical="center"/>
    </xf>
    <xf numFmtId="167" fontId="18" fillId="28" borderId="57" xfId="161" applyNumberFormat="1" applyFont="1" applyFill="1" applyBorder="1" applyAlignment="1" applyProtection="1">
      <alignment vertical="center"/>
    </xf>
    <xf numFmtId="166" fontId="18" fillId="28" borderId="50" xfId="161" applyNumberFormat="1" applyFont="1" applyFill="1" applyBorder="1" applyAlignment="1" applyProtection="1">
      <alignment vertical="center"/>
    </xf>
    <xf numFmtId="49" fontId="7" fillId="0" borderId="36" xfId="161" applyNumberFormat="1" applyFont="1" applyBorder="1" applyAlignment="1">
      <alignment wrapText="1"/>
    </xf>
    <xf numFmtId="0" fontId="7" fillId="0" borderId="57" xfId="161" applyFont="1" applyBorder="1" applyAlignment="1">
      <alignment wrapText="1"/>
    </xf>
    <xf numFmtId="0" fontId="7" fillId="0" borderId="57" xfId="161" applyFont="1" applyBorder="1" applyAlignment="1">
      <alignment horizontal="right" vertical="top" wrapText="1"/>
    </xf>
    <xf numFmtId="3" fontId="17" fillId="28" borderId="57" xfId="161" applyNumberFormat="1" applyFont="1" applyFill="1" applyBorder="1" applyAlignment="1" applyProtection="1">
      <alignment horizontal="right" vertical="top"/>
    </xf>
    <xf numFmtId="0" fontId="18" fillId="28" borderId="57" xfId="161" applyNumberFormat="1" applyFont="1" applyFill="1" applyBorder="1" applyAlignment="1" applyProtection="1">
      <alignment horizontal="left" vertical="top"/>
    </xf>
    <xf numFmtId="0" fontId="7" fillId="0" borderId="57" xfId="161" applyFont="1" applyFill="1" applyBorder="1" applyAlignment="1">
      <alignment horizontal="left" vertical="top"/>
    </xf>
    <xf numFmtId="49" fontId="15" fillId="0" borderId="36" xfId="161" applyNumberFormat="1" applyFont="1" applyBorder="1" applyAlignment="1">
      <alignment horizontal="left" vertical="top"/>
    </xf>
    <xf numFmtId="0" fontId="15" fillId="0" borderId="57" xfId="161" applyFont="1" applyBorder="1" applyAlignment="1">
      <alignment horizontal="left" vertical="top"/>
    </xf>
    <xf numFmtId="0" fontId="15" fillId="0" borderId="57" xfId="161" applyFont="1" applyBorder="1" applyAlignment="1">
      <alignment horizontal="left" vertical="top" wrapText="1"/>
    </xf>
    <xf numFmtId="0" fontId="15" fillId="0" borderId="57" xfId="161" applyFont="1" applyFill="1" applyBorder="1" applyAlignment="1">
      <alignment horizontal="right" vertical="top"/>
    </xf>
    <xf numFmtId="4" fontId="15" fillId="0" borderId="57" xfId="161" applyNumberFormat="1" applyFont="1" applyFill="1" applyBorder="1" applyAlignment="1">
      <alignment horizontal="right" vertical="top"/>
    </xf>
    <xf numFmtId="167" fontId="20" fillId="28" borderId="57" xfId="161" applyNumberFormat="1" applyFont="1" applyFill="1" applyBorder="1" applyAlignment="1" applyProtection="1">
      <alignment horizontal="right" vertical="center"/>
    </xf>
    <xf numFmtId="166" fontId="20" fillId="28" borderId="57" xfId="161" applyNumberFormat="1" applyFont="1" applyFill="1" applyBorder="1" applyAlignment="1" applyProtection="1">
      <alignment horizontal="right" vertical="center"/>
    </xf>
    <xf numFmtId="167" fontId="20" fillId="28" borderId="57" xfId="161" applyNumberFormat="1" applyFont="1" applyFill="1" applyBorder="1" applyAlignment="1" applyProtection="1">
      <alignment vertical="center"/>
    </xf>
    <xf numFmtId="166" fontId="20" fillId="28" borderId="50" xfId="161" applyNumberFormat="1" applyFont="1" applyFill="1" applyBorder="1" applyAlignment="1" applyProtection="1">
      <alignment vertical="center"/>
    </xf>
    <xf numFmtId="0" fontId="15" fillId="0" borderId="36" xfId="161" applyFont="1" applyBorder="1" applyAlignment="1">
      <alignment vertical="top" wrapText="1"/>
    </xf>
    <xf numFmtId="0" fontId="7" fillId="0" borderId="57" xfId="129" applyFont="1" applyFill="1" applyBorder="1"/>
    <xf numFmtId="4" fontId="74" fillId="0" borderId="57" xfId="161" applyNumberFormat="1" applyFont="1" applyFill="1" applyBorder="1" applyAlignment="1" applyProtection="1">
      <alignment horizontal="right" vertical="top"/>
    </xf>
    <xf numFmtId="49" fontId="15" fillId="35" borderId="11" xfId="161" applyNumberFormat="1" applyFont="1" applyFill="1" applyBorder="1" applyAlignment="1">
      <alignment horizontal="left" vertical="top"/>
    </xf>
    <xf numFmtId="0" fontId="15" fillId="35" borderId="11" xfId="161" applyFont="1" applyFill="1" applyBorder="1" applyAlignment="1">
      <alignment horizontal="left" vertical="top"/>
    </xf>
    <xf numFmtId="0" fontId="20" fillId="35" borderId="11" xfId="161" applyNumberFormat="1" applyFont="1" applyFill="1" applyBorder="1" applyAlignment="1" applyProtection="1">
      <alignment horizontal="left" vertical="top"/>
    </xf>
    <xf numFmtId="0" fontId="15" fillId="35" borderId="36" xfId="161" applyFont="1" applyFill="1" applyBorder="1" applyAlignment="1">
      <alignment vertical="top" wrapText="1"/>
    </xf>
    <xf numFmtId="0" fontId="7" fillId="35" borderId="57" xfId="129" applyFont="1" applyFill="1" applyBorder="1"/>
    <xf numFmtId="4" fontId="15" fillId="35" borderId="57" xfId="161" applyNumberFormat="1" applyFont="1" applyFill="1" applyBorder="1" applyAlignment="1">
      <alignment horizontal="right" vertical="top"/>
    </xf>
    <xf numFmtId="4" fontId="74" fillId="35" borderId="57" xfId="161" applyNumberFormat="1" applyFont="1" applyFill="1" applyBorder="1" applyAlignment="1" applyProtection="1">
      <alignment horizontal="right" vertical="top"/>
    </xf>
    <xf numFmtId="4" fontId="17" fillId="35" borderId="57" xfId="161" applyNumberFormat="1" applyFont="1" applyFill="1" applyBorder="1" applyAlignment="1" applyProtection="1">
      <alignment horizontal="right" vertical="top"/>
    </xf>
    <xf numFmtId="167" fontId="20" fillId="35" borderId="57" xfId="161" applyNumberFormat="1" applyFont="1" applyFill="1" applyBorder="1" applyAlignment="1" applyProtection="1">
      <alignment horizontal="right" vertical="center"/>
    </xf>
    <xf numFmtId="166" fontId="20" fillId="35" borderId="57" xfId="161" applyNumberFormat="1" applyFont="1" applyFill="1" applyBorder="1" applyAlignment="1" applyProtection="1">
      <alignment horizontal="right" vertical="center"/>
    </xf>
    <xf numFmtId="167" fontId="20" fillId="35" borderId="57" xfId="161" applyNumberFormat="1" applyFont="1" applyFill="1" applyBorder="1" applyAlignment="1" applyProtection="1">
      <alignment vertical="center"/>
    </xf>
    <xf numFmtId="166" fontId="20" fillId="35" borderId="50" xfId="161" applyNumberFormat="1" applyFont="1" applyFill="1" applyBorder="1" applyAlignment="1" applyProtection="1">
      <alignment vertical="center"/>
    </xf>
    <xf numFmtId="49" fontId="15" fillId="33" borderId="3" xfId="161" applyNumberFormat="1" applyFont="1" applyFill="1" applyBorder="1" applyAlignment="1">
      <alignment horizontal="left" vertical="top"/>
    </xf>
    <xf numFmtId="0" fontId="15" fillId="33" borderId="3" xfId="161" applyFont="1" applyFill="1" applyBorder="1" applyAlignment="1">
      <alignment horizontal="left" vertical="top"/>
    </xf>
    <xf numFmtId="0" fontId="15" fillId="33" borderId="3" xfId="161" applyFont="1" applyFill="1" applyBorder="1" applyAlignment="1">
      <alignment horizontal="left" vertical="top" wrapText="1"/>
    </xf>
    <xf numFmtId="0" fontId="15" fillId="33" borderId="3" xfId="161" applyFont="1" applyFill="1" applyBorder="1" applyAlignment="1">
      <alignment horizontal="right" vertical="top"/>
    </xf>
    <xf numFmtId="4" fontId="74" fillId="33" borderId="3" xfId="161" applyNumberFormat="1" applyFont="1" applyFill="1" applyBorder="1" applyAlignment="1" applyProtection="1">
      <alignment horizontal="right" vertical="top"/>
    </xf>
    <xf numFmtId="167" fontId="20" fillId="33" borderId="3" xfId="161" applyNumberFormat="1" applyFont="1" applyFill="1" applyBorder="1" applyAlignment="1" applyProtection="1">
      <alignment horizontal="right" vertical="center"/>
    </xf>
    <xf numFmtId="166" fontId="20" fillId="33" borderId="3" xfId="161" applyNumberFormat="1" applyFont="1" applyFill="1" applyBorder="1" applyAlignment="1" applyProtection="1">
      <alignment horizontal="right" vertical="center"/>
    </xf>
    <xf numFmtId="167" fontId="20" fillId="33" borderId="3" xfId="161" applyNumberFormat="1" applyFont="1" applyFill="1" applyBorder="1" applyAlignment="1" applyProtection="1">
      <alignment vertical="center"/>
    </xf>
    <xf numFmtId="166" fontId="20" fillId="33" borderId="3" xfId="161" applyNumberFormat="1" applyFont="1" applyFill="1" applyBorder="1" applyAlignment="1" applyProtection="1">
      <alignment vertical="center"/>
    </xf>
    <xf numFmtId="49" fontId="7" fillId="0" borderId="0" xfId="161" applyNumberFormat="1" applyFont="1" applyBorder="1" applyAlignment="1">
      <alignment horizontal="left" vertical="top"/>
    </xf>
    <xf numFmtId="0" fontId="7" fillId="0" borderId="0" xfId="161" applyFont="1" applyBorder="1" applyAlignment="1">
      <alignment horizontal="left" vertical="top"/>
    </xf>
    <xf numFmtId="0" fontId="18" fillId="28" borderId="0" xfId="161" applyNumberFormat="1" applyFont="1" applyFill="1" applyBorder="1" applyAlignment="1" applyProtection="1">
      <alignment horizontal="left" vertical="top"/>
    </xf>
    <xf numFmtId="0" fontId="7" fillId="0" borderId="0" xfId="161" applyFont="1" applyBorder="1" applyAlignment="1">
      <alignment horizontal="left" vertical="top" wrapText="1"/>
    </xf>
    <xf numFmtId="0" fontId="7" fillId="0" borderId="0" xfId="161" applyFont="1" applyBorder="1" applyAlignment="1">
      <alignment horizontal="right" vertical="top"/>
    </xf>
    <xf numFmtId="4" fontId="7" fillId="0" borderId="0" xfId="161" applyNumberFormat="1" applyFont="1" applyFill="1" applyBorder="1" applyAlignment="1">
      <alignment horizontal="right" vertical="top"/>
    </xf>
    <xf numFmtId="4" fontId="17" fillId="0" borderId="0" xfId="161" applyNumberFormat="1" applyFont="1" applyFill="1" applyBorder="1" applyAlignment="1" applyProtection="1">
      <alignment horizontal="right" vertical="top"/>
    </xf>
    <xf numFmtId="167" fontId="18" fillId="28" borderId="0" xfId="161" applyNumberFormat="1" applyFont="1" applyFill="1" applyBorder="1" applyAlignment="1" applyProtection="1">
      <alignment horizontal="right" vertical="center"/>
    </xf>
    <xf numFmtId="166" fontId="18" fillId="28" borderId="0" xfId="161" applyNumberFormat="1" applyFont="1" applyFill="1" applyBorder="1" applyAlignment="1" applyProtection="1">
      <alignment horizontal="right" vertical="center"/>
    </xf>
    <xf numFmtId="167" fontId="18" fillId="28" borderId="0" xfId="161" applyNumberFormat="1" applyFont="1" applyFill="1" applyBorder="1" applyAlignment="1" applyProtection="1">
      <alignment vertical="center"/>
    </xf>
    <xf numFmtId="166" fontId="18" fillId="28" borderId="0" xfId="161" applyNumberFormat="1" applyFont="1" applyFill="1" applyBorder="1" applyAlignment="1" applyProtection="1">
      <alignment vertical="center"/>
    </xf>
    <xf numFmtId="4" fontId="7" fillId="0" borderId="0" xfId="161" applyNumberFormat="1" applyFont="1" applyFill="1" applyBorder="1"/>
    <xf numFmtId="4" fontId="7" fillId="0" borderId="0" xfId="161" applyNumberFormat="1" applyFont="1" applyFill="1" applyBorder="1" applyProtection="1"/>
    <xf numFmtId="0" fontId="7" fillId="0" borderId="0" xfId="161" applyFont="1" applyBorder="1"/>
    <xf numFmtId="49" fontId="7" fillId="0" borderId="0" xfId="161" applyNumberFormat="1" applyFont="1" applyBorder="1"/>
    <xf numFmtId="0" fontId="7" fillId="0" borderId="0" xfId="161" applyFont="1" applyBorder="1" applyAlignment="1">
      <alignment wrapText="1"/>
    </xf>
    <xf numFmtId="0" fontId="7" fillId="0" borderId="57" xfId="161" applyFont="1" applyBorder="1"/>
    <xf numFmtId="4" fontId="7" fillId="0" borderId="57" xfId="161" applyNumberFormat="1" applyFont="1" applyFill="1" applyBorder="1"/>
    <xf numFmtId="4" fontId="77" fillId="0" borderId="57" xfId="161" applyNumberFormat="1" applyFont="1" applyFill="1" applyBorder="1"/>
    <xf numFmtId="0" fontId="7" fillId="0" borderId="50" xfId="161" applyFont="1" applyBorder="1"/>
    <xf numFmtId="0" fontId="15" fillId="0" borderId="57" xfId="161" applyFont="1" applyFill="1" applyBorder="1"/>
    <xf numFmtId="0" fontId="7" fillId="0" borderId="0" xfId="161" applyFont="1" applyFill="1"/>
    <xf numFmtId="3" fontId="78" fillId="0" borderId="114" xfId="161" applyNumberFormat="1" applyFont="1" applyFill="1" applyBorder="1"/>
    <xf numFmtId="4" fontId="79" fillId="33" borderId="11" xfId="161" applyNumberFormat="1" applyFont="1" applyFill="1" applyBorder="1" applyProtection="1"/>
    <xf numFmtId="0" fontId="15" fillId="31" borderId="19" xfId="0" applyFont="1" applyFill="1" applyBorder="1" applyAlignment="1">
      <alignment horizontal="left" vertical="top"/>
    </xf>
    <xf numFmtId="0" fontId="15" fillId="31" borderId="20" xfId="0" applyFont="1" applyFill="1" applyBorder="1" applyAlignment="1">
      <alignment horizontal="left" vertical="top"/>
    </xf>
    <xf numFmtId="0" fontId="7" fillId="31" borderId="20" xfId="0" applyFont="1" applyFill="1" applyBorder="1" applyAlignment="1">
      <alignment horizontal="right"/>
    </xf>
    <xf numFmtId="164" fontId="7" fillId="31" borderId="20" xfId="0" applyNumberFormat="1" applyFont="1" applyFill="1" applyBorder="1"/>
    <xf numFmtId="0" fontId="7" fillId="31" borderId="20" xfId="0" applyFont="1" applyFill="1" applyBorder="1" applyAlignment="1">
      <alignment vertical="top"/>
    </xf>
    <xf numFmtId="4" fontId="15" fillId="31" borderId="20" xfId="0" applyNumberFormat="1" applyFont="1" applyFill="1" applyBorder="1" applyAlignment="1">
      <alignment vertical="top"/>
    </xf>
    <xf numFmtId="0" fontId="15" fillId="31" borderId="21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center"/>
    </xf>
    <xf numFmtId="0" fontId="16" fillId="0" borderId="82" xfId="161" applyFont="1" applyBorder="1" applyAlignment="1">
      <alignment horizontal="center"/>
    </xf>
    <xf numFmtId="0" fontId="7" fillId="0" borderId="54" xfId="161" applyFont="1" applyBorder="1"/>
    <xf numFmtId="4" fontId="7" fillId="0" borderId="54" xfId="161" applyNumberFormat="1" applyFont="1" applyFill="1" applyBorder="1"/>
    <xf numFmtId="4" fontId="19" fillId="0" borderId="54" xfId="161" applyNumberFormat="1" applyFont="1" applyFill="1" applyBorder="1" applyAlignment="1">
      <alignment horizontal="center"/>
    </xf>
    <xf numFmtId="4" fontId="19" fillId="0" borderId="13" xfId="161" applyNumberFormat="1" applyFont="1" applyFill="1" applyBorder="1" applyAlignment="1" applyProtection="1">
      <alignment horizontal="center"/>
    </xf>
    <xf numFmtId="4" fontId="19" fillId="0" borderId="83" xfId="161" applyNumberFormat="1" applyFont="1" applyFill="1" applyBorder="1" applyAlignment="1" applyProtection="1">
      <alignment horizontal="center"/>
    </xf>
    <xf numFmtId="4" fontId="7" fillId="0" borderId="115" xfId="161" applyNumberFormat="1" applyFont="1" applyFill="1" applyBorder="1" applyProtection="1"/>
    <xf numFmtId="0" fontId="17" fillId="28" borderId="58" xfId="161" applyNumberFormat="1" applyFont="1" applyFill="1" applyBorder="1" applyAlignment="1" applyProtection="1">
      <alignment horizontal="left" vertical="top" wrapText="1"/>
    </xf>
    <xf numFmtId="4" fontId="77" fillId="0" borderId="115" xfId="161" applyNumberFormat="1" applyFont="1" applyFill="1" applyBorder="1" applyProtection="1"/>
    <xf numFmtId="0" fontId="15" fillId="0" borderId="58" xfId="161" applyFont="1" applyBorder="1" applyAlignment="1">
      <alignment horizontal="left" vertical="top"/>
    </xf>
    <xf numFmtId="0" fontId="16" fillId="0" borderId="58" xfId="161" applyFont="1" applyBorder="1" applyAlignment="1">
      <alignment horizontal="center"/>
    </xf>
    <xf numFmtId="4" fontId="79" fillId="33" borderId="115" xfId="161" applyNumberFormat="1" applyFont="1" applyFill="1" applyBorder="1" applyProtection="1"/>
    <xf numFmtId="0" fontId="7" fillId="0" borderId="67" xfId="161" applyFont="1" applyBorder="1"/>
    <xf numFmtId="0" fontId="7" fillId="0" borderId="31" xfId="161" applyFont="1" applyBorder="1"/>
    <xf numFmtId="0" fontId="15" fillId="0" borderId="31" xfId="161" applyFont="1" applyFill="1" applyBorder="1"/>
    <xf numFmtId="4" fontId="92" fillId="33" borderId="20" xfId="161" applyNumberFormat="1" applyFont="1" applyFill="1" applyBorder="1" applyProtection="1"/>
    <xf numFmtId="3" fontId="16" fillId="0" borderId="85" xfId="161" applyNumberFormat="1" applyFont="1" applyFill="1" applyBorder="1"/>
    <xf numFmtId="4" fontId="7" fillId="0" borderId="86" xfId="161" applyNumberFormat="1" applyFont="1" applyBorder="1" applyProtection="1"/>
    <xf numFmtId="49" fontId="10" fillId="0" borderId="58" xfId="0" applyNumberFormat="1" applyFont="1" applyFill="1" applyBorder="1" applyAlignment="1">
      <alignment horizontal="center" vertical="center"/>
    </xf>
    <xf numFmtId="0" fontId="4" fillId="0" borderId="57" xfId="0" applyFont="1" applyFill="1" applyBorder="1" applyAlignment="1">
      <alignment horizontal="left" vertical="top"/>
    </xf>
    <xf numFmtId="0" fontId="11" fillId="0" borderId="57" xfId="0" applyFont="1" applyFill="1" applyBorder="1" applyAlignment="1">
      <alignment horizontal="right"/>
    </xf>
    <xf numFmtId="164" fontId="10" fillId="0" borderId="57" xfId="0" applyNumberFormat="1" applyFont="1" applyFill="1" applyBorder="1"/>
    <xf numFmtId="4" fontId="3" fillId="0" borderId="57" xfId="128" applyNumberFormat="1" applyFont="1" applyFill="1" applyBorder="1" applyAlignment="1">
      <alignment vertical="top"/>
    </xf>
    <xf numFmtId="3" fontId="2" fillId="0" borderId="57" xfId="0" applyNumberFormat="1" applyFont="1" applyFill="1" applyBorder="1" applyAlignment="1">
      <alignment vertical="top"/>
    </xf>
    <xf numFmtId="0" fontId="10" fillId="0" borderId="115" xfId="0" applyFont="1" applyFill="1" applyBorder="1" applyAlignment="1">
      <alignment vertical="center" wrapText="1"/>
    </xf>
    <xf numFmtId="49" fontId="2" fillId="0" borderId="58" xfId="0" applyNumberFormat="1" applyFont="1" applyFill="1" applyBorder="1" applyAlignment="1">
      <alignment horizontal="center" vertical="center"/>
    </xf>
    <xf numFmtId="0" fontId="3" fillId="0" borderId="57" xfId="0" applyFont="1" applyBorder="1" applyAlignment="1">
      <alignment horizontal="left" vertical="top"/>
    </xf>
    <xf numFmtId="0" fontId="3" fillId="0" borderId="57" xfId="0" applyFont="1" applyBorder="1" applyAlignment="1">
      <alignment horizontal="right"/>
    </xf>
    <xf numFmtId="164" fontId="3" fillId="0" borderId="57" xfId="0" applyNumberFormat="1" applyFont="1" applyBorder="1"/>
    <xf numFmtId="0" fontId="3" fillId="0" borderId="115" xfId="0" applyFont="1" applyFill="1" applyBorder="1" applyAlignment="1">
      <alignment vertical="center" wrapText="1"/>
    </xf>
    <xf numFmtId="49" fontId="3" fillId="38" borderId="15" xfId="0" applyNumberFormat="1" applyFont="1" applyFill="1" applyBorder="1" applyAlignment="1">
      <alignment horizontal="center" vertical="center"/>
    </xf>
    <xf numFmtId="0" fontId="4" fillId="38" borderId="11" xfId="0" applyFont="1" applyFill="1" applyBorder="1" applyAlignment="1">
      <alignment horizontal="left" vertical="top"/>
    </xf>
    <xf numFmtId="0" fontId="4" fillId="38" borderId="11" xfId="0" applyFont="1" applyFill="1" applyBorder="1" applyAlignment="1">
      <alignment horizontal="right"/>
    </xf>
    <xf numFmtId="164" fontId="3" fillId="38" borderId="11" xfId="0" applyNumberFormat="1" applyFont="1" applyFill="1" applyBorder="1"/>
    <xf numFmtId="0" fontId="3" fillId="38" borderId="11" xfId="0" applyFont="1" applyFill="1" applyBorder="1" applyAlignment="1">
      <alignment horizontal="right" vertical="center"/>
    </xf>
    <xf numFmtId="4" fontId="3" fillId="38" borderId="11" xfId="0" applyNumberFormat="1" applyFont="1" applyFill="1" applyBorder="1" applyAlignment="1">
      <alignment horizontal="center" vertical="center"/>
    </xf>
    <xf numFmtId="0" fontId="3" fillId="38" borderId="16" xfId="0" applyFont="1" applyFill="1" applyBorder="1" applyAlignment="1">
      <alignment vertical="center" wrapText="1"/>
    </xf>
    <xf numFmtId="49" fontId="10" fillId="38" borderId="15" xfId="0" applyNumberFormat="1" applyFont="1" applyFill="1" applyBorder="1" applyAlignment="1">
      <alignment horizontal="center" vertical="center"/>
    </xf>
    <xf numFmtId="0" fontId="11" fillId="38" borderId="11" xfId="0" applyFont="1" applyFill="1" applyBorder="1" applyAlignment="1">
      <alignment horizontal="right"/>
    </xf>
    <xf numFmtId="164" fontId="10" fillId="38" borderId="11" xfId="0" applyNumberFormat="1" applyFont="1" applyFill="1" applyBorder="1"/>
    <xf numFmtId="0" fontId="10" fillId="38" borderId="16" xfId="0" applyFont="1" applyFill="1" applyBorder="1" applyAlignment="1">
      <alignment vertical="center" wrapText="1"/>
    </xf>
    <xf numFmtId="0" fontId="4" fillId="38" borderId="58" xfId="0" applyFont="1" applyFill="1" applyBorder="1" applyAlignment="1">
      <alignment horizontal="left" vertical="top"/>
    </xf>
    <xf numFmtId="0" fontId="4" fillId="38" borderId="57" xfId="0" applyFont="1" applyFill="1" applyBorder="1" applyAlignment="1">
      <alignment horizontal="left" vertical="top"/>
    </xf>
    <xf numFmtId="0" fontId="4" fillId="38" borderId="57" xfId="0" applyFont="1" applyFill="1" applyBorder="1" applyAlignment="1">
      <alignment horizontal="right"/>
    </xf>
    <xf numFmtId="164" fontId="3" fillId="38" borderId="57" xfId="0" applyNumberFormat="1" applyFont="1" applyFill="1" applyBorder="1"/>
    <xf numFmtId="0" fontId="10" fillId="38" borderId="115" xfId="0" applyFont="1" applyFill="1" applyBorder="1" applyAlignment="1">
      <alignment vertical="center" wrapText="1"/>
    </xf>
    <xf numFmtId="4" fontId="2" fillId="0" borderId="116" xfId="129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36" borderId="72" xfId="129" applyFont="1" applyFill="1" applyBorder="1" applyAlignment="1">
      <alignment horizontal="left" vertical="center"/>
    </xf>
    <xf numFmtId="0" fontId="89" fillId="0" borderId="0" xfId="129" applyFont="1" applyFill="1"/>
    <xf numFmtId="0" fontId="86" fillId="0" borderId="0" xfId="129" applyFont="1" applyFill="1"/>
    <xf numFmtId="4" fontId="2" fillId="0" borderId="117" xfId="129" applyNumberFormat="1" applyFont="1" applyFill="1" applyBorder="1" applyAlignment="1">
      <alignment horizontal="center" vertical="center"/>
    </xf>
    <xf numFmtId="0" fontId="7" fillId="0" borderId="55" xfId="129" applyFont="1" applyBorder="1"/>
    <xf numFmtId="0" fontId="68" fillId="0" borderId="119" xfId="161" applyFont="1" applyBorder="1" applyAlignment="1">
      <alignment horizontal="center" vertical="center"/>
    </xf>
    <xf numFmtId="0" fontId="70" fillId="0" borderId="63" xfId="161" applyFont="1" applyBorder="1" applyAlignment="1">
      <alignment vertical="center"/>
    </xf>
    <xf numFmtId="0" fontId="70" fillId="0" borderId="63" xfId="161" applyFont="1" applyBorder="1" applyAlignment="1">
      <alignment vertical="center" wrapText="1"/>
    </xf>
    <xf numFmtId="0" fontId="70" fillId="0" borderId="113" xfId="161" applyFont="1" applyBorder="1" applyAlignment="1">
      <alignment vertical="center" wrapText="1"/>
    </xf>
    <xf numFmtId="0" fontId="70" fillId="0" borderId="44" xfId="161" applyFont="1" applyBorder="1" applyAlignment="1">
      <alignment vertical="center" wrapText="1"/>
    </xf>
    <xf numFmtId="0" fontId="70" fillId="0" borderId="50" xfId="161" applyFont="1" applyBorder="1" applyAlignment="1">
      <alignment vertical="center"/>
    </xf>
    <xf numFmtId="0" fontId="70" fillId="0" borderId="86" xfId="161" applyFont="1" applyFill="1" applyBorder="1" applyAlignment="1">
      <alignment vertical="center"/>
    </xf>
    <xf numFmtId="168" fontId="70" fillId="25" borderId="38" xfId="161" applyNumberFormat="1" applyFont="1" applyFill="1" applyBorder="1" applyAlignment="1">
      <alignment horizontal="left" vertical="center"/>
    </xf>
    <xf numFmtId="0" fontId="70" fillId="0" borderId="43" xfId="161" applyFont="1" applyFill="1" applyBorder="1" applyAlignment="1">
      <alignment horizontal="center" vertical="center"/>
    </xf>
    <xf numFmtId="0" fontId="70" fillId="0" borderId="118" xfId="161" applyFont="1" applyBorder="1" applyAlignment="1">
      <alignment horizontal="center" vertical="center"/>
    </xf>
    <xf numFmtId="0" fontId="70" fillId="0" borderId="120" xfId="161" applyFont="1" applyBorder="1" applyAlignment="1">
      <alignment vertical="center"/>
    </xf>
    <xf numFmtId="0" fontId="70" fillId="0" borderId="120" xfId="161" applyFont="1" applyBorder="1" applyAlignment="1">
      <alignment vertical="center" wrapText="1"/>
    </xf>
    <xf numFmtId="0" fontId="70" fillId="0" borderId="121" xfId="161" applyFont="1" applyBorder="1" applyAlignment="1">
      <alignment vertical="center" wrapText="1"/>
    </xf>
    <xf numFmtId="0" fontId="70" fillId="0" borderId="122" xfId="161" applyFont="1" applyBorder="1" applyAlignment="1">
      <alignment vertical="center" wrapText="1"/>
    </xf>
    <xf numFmtId="0" fontId="70" fillId="0" borderId="123" xfId="161" applyFont="1" applyBorder="1" applyAlignment="1">
      <alignment vertical="center"/>
    </xf>
    <xf numFmtId="0" fontId="70" fillId="0" borderId="124" xfId="161" applyFont="1" applyFill="1" applyBorder="1" applyAlignment="1">
      <alignment vertical="center"/>
    </xf>
    <xf numFmtId="168" fontId="70" fillId="25" borderId="125" xfId="161" applyNumberFormat="1" applyFont="1" applyFill="1" applyBorder="1" applyAlignment="1">
      <alignment horizontal="left" vertical="center"/>
    </xf>
    <xf numFmtId="0" fontId="93" fillId="0" borderId="0" xfId="161" applyFont="1" applyFill="1" applyAlignment="1">
      <alignment vertical="center"/>
    </xf>
    <xf numFmtId="0" fontId="93" fillId="0" borderId="0" xfId="161" applyFont="1" applyAlignment="1">
      <alignment vertical="center"/>
    </xf>
    <xf numFmtId="0" fontId="94" fillId="0" borderId="0" xfId="161" applyFont="1" applyAlignment="1">
      <alignment vertical="center"/>
    </xf>
    <xf numFmtId="0" fontId="95" fillId="0" borderId="0" xfId="161" applyFont="1" applyAlignment="1">
      <alignment vertical="center"/>
    </xf>
    <xf numFmtId="0" fontId="73" fillId="26" borderId="36" xfId="161" applyFont="1" applyFill="1" applyBorder="1" applyAlignment="1">
      <alignment horizontal="center" vertical="center"/>
    </xf>
    <xf numFmtId="0" fontId="73" fillId="26" borderId="57" xfId="161" applyFont="1" applyFill="1" applyBorder="1" applyAlignment="1">
      <alignment horizontal="center" vertical="center"/>
    </xf>
    <xf numFmtId="0" fontId="73" fillId="26" borderId="50" xfId="161" applyFont="1" applyFill="1" applyBorder="1" applyAlignment="1">
      <alignment horizontal="center" vertical="center"/>
    </xf>
    <xf numFmtId="0" fontId="71" fillId="30" borderId="36" xfId="161" applyFont="1" applyFill="1" applyBorder="1" applyAlignment="1">
      <alignment horizontal="center" vertical="center"/>
    </xf>
    <xf numFmtId="0" fontId="71" fillId="30" borderId="57" xfId="161" applyFont="1" applyFill="1" applyBorder="1" applyAlignment="1">
      <alignment horizontal="center" vertical="center"/>
    </xf>
    <xf numFmtId="0" fontId="71" fillId="30" borderId="50" xfId="161" applyFont="1" applyFill="1" applyBorder="1" applyAlignment="1">
      <alignment horizontal="center" vertical="center"/>
    </xf>
    <xf numFmtId="14" fontId="70" fillId="25" borderId="0" xfId="161" applyNumberFormat="1" applyFont="1" applyFill="1" applyBorder="1" applyAlignment="1">
      <alignment horizontal="center" vertical="center"/>
    </xf>
    <xf numFmtId="0" fontId="70" fillId="25" borderId="0" xfId="161" applyFont="1" applyFill="1" applyBorder="1" applyAlignment="1">
      <alignment horizontal="center" vertical="center"/>
    </xf>
    <xf numFmtId="0" fontId="15" fillId="0" borderId="36" xfId="184" applyNumberFormat="1" applyFont="1" applyFill="1" applyBorder="1" applyAlignment="1">
      <alignment horizontal="center" vertical="center"/>
    </xf>
    <xf numFmtId="0" fontId="15" fillId="0" borderId="57" xfId="184" applyNumberFormat="1" applyFont="1" applyFill="1" applyBorder="1" applyAlignment="1">
      <alignment horizontal="center" vertical="center"/>
    </xf>
    <xf numFmtId="0" fontId="84" fillId="0" borderId="3" xfId="161" applyFont="1" applyBorder="1" applyAlignment="1">
      <alignment horizontal="left" vertical="top" wrapText="1"/>
    </xf>
    <xf numFmtId="0" fontId="0" fillId="0" borderId="33" xfId="0" applyBorder="1" applyAlignment="1"/>
    <xf numFmtId="165" fontId="4" fillId="0" borderId="64" xfId="129" applyNumberFormat="1" applyFont="1" applyBorder="1" applyAlignment="1">
      <alignment horizontal="center" vertical="center" wrapText="1"/>
    </xf>
    <xf numFmtId="165" fontId="4" fillId="0" borderId="30" xfId="129" applyNumberFormat="1" applyFont="1" applyBorder="1" applyAlignment="1">
      <alignment horizontal="center" vertical="center" wrapText="1"/>
    </xf>
    <xf numFmtId="165" fontId="4" fillId="0" borderId="65" xfId="129" applyNumberFormat="1" applyFont="1" applyBorder="1" applyAlignment="1">
      <alignment horizontal="center" vertical="center" wrapText="1"/>
    </xf>
    <xf numFmtId="0" fontId="15" fillId="0" borderId="19" xfId="264" applyFont="1" applyBorder="1" applyAlignment="1" applyProtection="1">
      <alignment horizontal="center" vertical="center"/>
      <protection locked="0"/>
    </xf>
    <xf numFmtId="0" fontId="15" fillId="0" borderId="20" xfId="264" applyFont="1" applyBorder="1" applyAlignment="1" applyProtection="1">
      <alignment horizontal="center" vertical="center"/>
      <protection locked="0"/>
    </xf>
    <xf numFmtId="0" fontId="81" fillId="0" borderId="64" xfId="264" applyFont="1" applyBorder="1" applyAlignment="1" applyProtection="1">
      <alignment horizontal="center" vertical="center" wrapText="1"/>
    </xf>
    <xf numFmtId="0" fontId="81" fillId="0" borderId="30" xfId="264" applyFont="1" applyBorder="1" applyAlignment="1" applyProtection="1">
      <alignment horizontal="center" vertical="center"/>
    </xf>
    <xf numFmtId="0" fontId="81" fillId="0" borderId="65" xfId="264" applyFont="1" applyBorder="1" applyAlignment="1" applyProtection="1">
      <alignment horizontal="center" vertical="center"/>
    </xf>
    <xf numFmtId="0" fontId="81" fillId="0" borderId="66" xfId="264" applyFont="1" applyBorder="1" applyAlignment="1" applyProtection="1">
      <alignment horizontal="center" vertical="center" wrapText="1"/>
    </xf>
    <xf numFmtId="0" fontId="81" fillId="0" borderId="17" xfId="264" applyFont="1" applyBorder="1" applyAlignment="1" applyProtection="1">
      <alignment horizontal="center" vertical="center"/>
    </xf>
    <xf numFmtId="0" fontId="81" fillId="0" borderId="67" xfId="264" applyFont="1" applyBorder="1" applyAlignment="1" applyProtection="1">
      <alignment horizontal="center" vertical="center"/>
    </xf>
    <xf numFmtId="0" fontId="81" fillId="0" borderId="59" xfId="264" applyFont="1" applyBorder="1" applyAlignment="1" applyProtection="1">
      <alignment horizontal="center" vertical="center"/>
    </xf>
    <xf numFmtId="0" fontId="81" fillId="0" borderId="60" xfId="264" applyFont="1" applyBorder="1" applyAlignment="1" applyProtection="1">
      <alignment horizontal="center" vertical="center"/>
    </xf>
    <xf numFmtId="0" fontId="81" fillId="0" borderId="61" xfId="264" applyFont="1" applyBorder="1" applyAlignment="1" applyProtection="1">
      <alignment horizontal="center" vertical="center"/>
    </xf>
    <xf numFmtId="0" fontId="81" fillId="0" borderId="64" xfId="264" applyFont="1" applyBorder="1" applyAlignment="1" applyProtection="1">
      <alignment horizontal="center" vertical="center" textRotation="90" wrapText="1"/>
    </xf>
    <xf numFmtId="0" fontId="81" fillId="0" borderId="30" xfId="264" applyFont="1" applyBorder="1" applyAlignment="1" applyProtection="1">
      <alignment horizontal="center" vertical="center" textRotation="90"/>
    </xf>
    <xf numFmtId="0" fontId="81" fillId="0" borderId="65" xfId="264" applyFont="1" applyBorder="1" applyAlignment="1" applyProtection="1">
      <alignment horizontal="center" vertical="center" textRotation="90"/>
    </xf>
    <xf numFmtId="0" fontId="81" fillId="0" borderId="64" xfId="264" applyFont="1" applyBorder="1" applyAlignment="1" applyProtection="1">
      <alignment horizontal="center" vertical="center" textRotation="90"/>
    </xf>
    <xf numFmtId="0" fontId="81" fillId="0" borderId="64" xfId="264" applyFont="1" applyBorder="1" applyAlignment="1" applyProtection="1">
      <alignment horizontal="center" vertical="center"/>
    </xf>
    <xf numFmtId="0" fontId="2" fillId="0" borderId="93" xfId="129" applyFont="1" applyBorder="1" applyAlignment="1">
      <alignment horizontal="left" vertical="center" wrapText="1"/>
    </xf>
    <xf numFmtId="0" fontId="1" fillId="0" borderId="60" xfId="328" applyBorder="1" applyAlignment="1">
      <alignment horizontal="left" vertical="center" wrapText="1"/>
    </xf>
    <xf numFmtId="0" fontId="1" fillId="0" borderId="94" xfId="328" applyBorder="1" applyAlignment="1">
      <alignment horizontal="left" vertical="center" wrapText="1"/>
    </xf>
    <xf numFmtId="0" fontId="2" fillId="0" borderId="69" xfId="129" applyFont="1" applyBorder="1" applyAlignment="1">
      <alignment horizontal="left" vertical="center" wrapText="1"/>
    </xf>
    <xf numFmtId="0" fontId="2" fillId="0" borderId="87" xfId="129" applyFont="1" applyBorder="1" applyAlignment="1">
      <alignment horizontal="left" vertical="center" wrapText="1"/>
    </xf>
    <xf numFmtId="0" fontId="2" fillId="0" borderId="70" xfId="129" applyFont="1" applyBorder="1" applyAlignment="1">
      <alignment horizontal="left" vertical="center" wrapText="1"/>
    </xf>
    <xf numFmtId="0" fontId="2" fillId="0" borderId="95" xfId="129" applyFont="1" applyBorder="1" applyAlignment="1">
      <alignment horizontal="left" vertical="center" wrapText="1"/>
    </xf>
    <xf numFmtId="0" fontId="2" fillId="0" borderId="96" xfId="129" applyFont="1" applyBorder="1" applyAlignment="1">
      <alignment horizontal="left" vertical="center" wrapText="1"/>
    </xf>
    <xf numFmtId="0" fontId="2" fillId="0" borderId="97" xfId="129" applyFont="1" applyBorder="1" applyAlignment="1">
      <alignment horizontal="left" vertical="center" wrapText="1"/>
    </xf>
    <xf numFmtId="0" fontId="2" fillId="0" borderId="74" xfId="129" applyFont="1" applyBorder="1" applyAlignment="1">
      <alignment horizontal="left" vertical="center" wrapText="1"/>
    </xf>
    <xf numFmtId="0" fontId="2" fillId="0" borderId="98" xfId="129" applyFont="1" applyBorder="1" applyAlignment="1">
      <alignment horizontal="left" vertical="center" wrapText="1"/>
    </xf>
    <xf numFmtId="0" fontId="2" fillId="0" borderId="75" xfId="129" applyFont="1" applyBorder="1" applyAlignment="1">
      <alignment horizontal="left" vertical="center" wrapText="1"/>
    </xf>
    <xf numFmtId="0" fontId="2" fillId="0" borderId="100" xfId="129" applyFont="1" applyBorder="1" applyAlignment="1">
      <alignment horizontal="left" vertical="center" wrapText="1"/>
    </xf>
    <xf numFmtId="0" fontId="2" fillId="0" borderId="101" xfId="129" applyFont="1" applyBorder="1" applyAlignment="1">
      <alignment horizontal="left" vertical="center" wrapText="1"/>
    </xf>
    <xf numFmtId="0" fontId="2" fillId="0" borderId="102" xfId="129" applyFont="1" applyBorder="1" applyAlignment="1">
      <alignment horizontal="left" vertical="center" wrapText="1"/>
    </xf>
    <xf numFmtId="0" fontId="2" fillId="0" borderId="105" xfId="129" applyFont="1" applyBorder="1" applyAlignment="1">
      <alignment horizontal="left" vertical="center" wrapText="1"/>
    </xf>
    <xf numFmtId="0" fontId="2" fillId="0" borderId="106" xfId="129" applyFont="1" applyBorder="1" applyAlignment="1">
      <alignment horizontal="left" vertical="center" wrapText="1"/>
    </xf>
    <xf numFmtId="0" fontId="2" fillId="0" borderId="107" xfId="129" applyFont="1" applyBorder="1" applyAlignment="1">
      <alignment horizontal="left" vertical="center" wrapText="1"/>
    </xf>
  </cellXfs>
  <cellStyles count="329">
    <cellStyle name="_PERSONAL" xfId="1"/>
    <cellStyle name="_PERSONAL_1" xfId="2"/>
    <cellStyle name="_PERSONAL_1_25-98" xfId="3"/>
    <cellStyle name="_PERSONAL_1_26-98" xfId="4"/>
    <cellStyle name="_PERSONAL_1_27-98" xfId="5"/>
    <cellStyle name="_PERSONAL_1_28-98" xfId="6"/>
    <cellStyle name="_PERSONAL_1_laroux" xfId="7"/>
    <cellStyle name="1 000 Kč_laroux" xfId="8"/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60% - Accent1" xfId="21"/>
    <cellStyle name="60% - Accent2" xfId="22"/>
    <cellStyle name="60% - Accent3" xfId="23"/>
    <cellStyle name="60% - Accent4" xfId="24"/>
    <cellStyle name="60% - Accent5" xfId="25"/>
    <cellStyle name="60% - Accent6" xfId="26"/>
    <cellStyle name="Accent1" xfId="27"/>
    <cellStyle name="Accent2" xfId="28"/>
    <cellStyle name="Accent3" xfId="29"/>
    <cellStyle name="Accent4" xfId="30"/>
    <cellStyle name="Accent5" xfId="31"/>
    <cellStyle name="Accent6" xfId="32"/>
    <cellStyle name="Bad" xfId="33"/>
    <cellStyle name="Calculation" xfId="34"/>
    <cellStyle name="Cena" xfId="35"/>
    <cellStyle name="Cena x ks" xfId="36"/>
    <cellStyle name="Ceny" xfId="37"/>
    <cellStyle name="Comma [0]_ATTACHMENT" xfId="38"/>
    <cellStyle name="Comma_ATTACHMENT" xfId="39"/>
    <cellStyle name="Currency [0]_ATTACHMENT" xfId="40"/>
    <cellStyle name="Currency_ATTACHMENT" xfId="41"/>
    <cellStyle name="Čárka 2" xfId="42"/>
    <cellStyle name="Čárka 2 2" xfId="43"/>
    <cellStyle name="Čárka 2 2 2" xfId="44"/>
    <cellStyle name="Čárka 2 3" xfId="45"/>
    <cellStyle name="Čárka 2 3 2" xfId="46"/>
    <cellStyle name="Čárka 2 4" xfId="47"/>
    <cellStyle name="Čárka 3" xfId="48"/>
    <cellStyle name="Čárka 3 2" xfId="49"/>
    <cellStyle name="Čárka 3 2 2" xfId="50"/>
    <cellStyle name="Čárka 3 3" xfId="51"/>
    <cellStyle name="Čárka 4" xfId="52"/>
    <cellStyle name="Čárka 4 2" xfId="53"/>
    <cellStyle name="Čárka 4 2 2" xfId="54"/>
    <cellStyle name="Čárka 4 3" xfId="55"/>
    <cellStyle name="Čárka 5" xfId="56"/>
    <cellStyle name="Čárka 5 2" xfId="57"/>
    <cellStyle name="Čárka 6" xfId="58"/>
    <cellStyle name="Čárka 6 2" xfId="59"/>
    <cellStyle name="Čárka 7" xfId="60"/>
    <cellStyle name="Čárka 7 2" xfId="61"/>
    <cellStyle name="Čárka 7 2 2" xfId="62"/>
    <cellStyle name="Čárka 7 3" xfId="63"/>
    <cellStyle name="Čárka 8" xfId="64"/>
    <cellStyle name="Čárka 8 2" xfId="65"/>
    <cellStyle name="Čárka 8 2 2" xfId="66"/>
    <cellStyle name="Čárka 8 3" xfId="67"/>
    <cellStyle name="Čárka 8 3 2" xfId="68"/>
    <cellStyle name="Čárka 8 4" xfId="69"/>
    <cellStyle name="čárky [0]_laroux" xfId="70"/>
    <cellStyle name="čárky 2" xfId="71"/>
    <cellStyle name="čárky 2 2" xfId="72"/>
    <cellStyle name="čárky 3" xfId="73"/>
    <cellStyle name="čárky 3 2" xfId="74"/>
    <cellStyle name="čárky 3 2 2" xfId="75"/>
    <cellStyle name="čárky 3 3" xfId="76"/>
    <cellStyle name="čárky 4" xfId="77"/>
    <cellStyle name="čárky 4 2" xfId="78"/>
    <cellStyle name="čárky 5" xfId="79"/>
    <cellStyle name="Číslo" xfId="80"/>
    <cellStyle name="Dezimal [0]_kickoff" xfId="81"/>
    <cellStyle name="Dezimal_kickoff" xfId="82"/>
    <cellStyle name="Dziesiętny [0]_laroux" xfId="83"/>
    <cellStyle name="Dziesiętny_laroux" xfId="84"/>
    <cellStyle name="EU" xfId="85"/>
    <cellStyle name="EU s DPH" xfId="86"/>
    <cellStyle name="Excel Built-in Normal" xfId="87"/>
    <cellStyle name="Explanatory Text" xfId="88"/>
    <cellStyle name="Good" xfId="89"/>
    <cellStyle name="Heading 1" xfId="90"/>
    <cellStyle name="Heading 2" xfId="91"/>
    <cellStyle name="Heading 3" xfId="92"/>
    <cellStyle name="Heading 4" xfId="93"/>
    <cellStyle name="Hlavička1" xfId="94"/>
    <cellStyle name="Hlavičky cen" xfId="95"/>
    <cellStyle name="Check Cell" xfId="96"/>
    <cellStyle name="Input" xfId="97"/>
    <cellStyle name="ks" xfId="98"/>
    <cellStyle name="Linked Cell" xfId="99"/>
    <cellStyle name="Měna 2" xfId="100"/>
    <cellStyle name="Měna 2 2" xfId="101"/>
    <cellStyle name="Měna 2 2 2" xfId="102"/>
    <cellStyle name="měny 2" xfId="103"/>
    <cellStyle name="NC" xfId="104"/>
    <cellStyle name="Neutral" xfId="105"/>
    <cellStyle name="Normal 2" xfId="106"/>
    <cellStyle name="Normal_ATTACHM" xfId="107"/>
    <cellStyle name="Normální" xfId="0" builtinId="0"/>
    <cellStyle name="normální 10" xfId="108"/>
    <cellStyle name="normální 10 2" xfId="109"/>
    <cellStyle name="normální 103" xfId="327"/>
    <cellStyle name="Normální 11" xfId="110"/>
    <cellStyle name="Normální 11 2" xfId="111"/>
    <cellStyle name="Normální 12" xfId="112"/>
    <cellStyle name="Normální 12 2" xfId="113"/>
    <cellStyle name="Normální 13" xfId="114"/>
    <cellStyle name="Normální 13 2" xfId="115"/>
    <cellStyle name="Normální 14" xfId="116"/>
    <cellStyle name="Normální 14 2" xfId="117"/>
    <cellStyle name="Normální 15" xfId="118"/>
    <cellStyle name="Normální 15 2" xfId="119"/>
    <cellStyle name="Normální 16" xfId="120"/>
    <cellStyle name="Normální 16 2" xfId="121"/>
    <cellStyle name="Normální 17" xfId="122"/>
    <cellStyle name="Normální 17 2" xfId="123"/>
    <cellStyle name="Normální 18" xfId="124"/>
    <cellStyle name="Normální 18 2" xfId="125"/>
    <cellStyle name="Normální 19" xfId="126"/>
    <cellStyle name="Normální 19 2" xfId="127"/>
    <cellStyle name="normální 2" xfId="128"/>
    <cellStyle name="normální 2 2" xfId="129"/>
    <cellStyle name="Normální 2 2 2" xfId="130"/>
    <cellStyle name="normální 2 2 3" xfId="131"/>
    <cellStyle name="normální 2 3" xfId="132"/>
    <cellStyle name="normální 2 3 2" xfId="133"/>
    <cellStyle name="normální 2 3 3" xfId="134"/>
    <cellStyle name="normální 2 4" xfId="135"/>
    <cellStyle name="normální 2 4 2" xfId="136"/>
    <cellStyle name="Normální 2 5" xfId="137"/>
    <cellStyle name="Normální 2 5 2" xfId="138"/>
    <cellStyle name="Normální 2 6" xfId="139"/>
    <cellStyle name="Normální 2 7" xfId="140"/>
    <cellStyle name="Normální 20" xfId="141"/>
    <cellStyle name="Normální 20 2" xfId="142"/>
    <cellStyle name="Normální 21" xfId="143"/>
    <cellStyle name="Normální 21 2" xfId="144"/>
    <cellStyle name="Normální 22" xfId="145"/>
    <cellStyle name="Normální 22 2" xfId="146"/>
    <cellStyle name="Normální 23" xfId="147"/>
    <cellStyle name="Normální 23 2" xfId="148"/>
    <cellStyle name="Normální 24" xfId="149"/>
    <cellStyle name="Normální 24 2" xfId="150"/>
    <cellStyle name="Normální 25" xfId="151"/>
    <cellStyle name="Normální 25 2" xfId="152"/>
    <cellStyle name="Normální 26" xfId="153"/>
    <cellStyle name="Normální 26 2" xfId="154"/>
    <cellStyle name="Normální 27" xfId="155"/>
    <cellStyle name="Normální 27 2" xfId="156"/>
    <cellStyle name="Normální 28" xfId="157"/>
    <cellStyle name="Normální 28 2" xfId="158"/>
    <cellStyle name="Normální 29" xfId="159"/>
    <cellStyle name="Normální 29 2" xfId="160"/>
    <cellStyle name="normální 3" xfId="161"/>
    <cellStyle name="Normální 3 2" xfId="162"/>
    <cellStyle name="Normální 3 3" xfId="163"/>
    <cellStyle name="Normální 30" xfId="164"/>
    <cellStyle name="Normální 30 2" xfId="165"/>
    <cellStyle name="Normální 31" xfId="166"/>
    <cellStyle name="Normální 31 2" xfId="167"/>
    <cellStyle name="Normální 32" xfId="168"/>
    <cellStyle name="Normální 32 2" xfId="169"/>
    <cellStyle name="Normální 33" xfId="170"/>
    <cellStyle name="Normální 33 2" xfId="171"/>
    <cellStyle name="Normální 34" xfId="172"/>
    <cellStyle name="Normální 34 2" xfId="173"/>
    <cellStyle name="Normální 35" xfId="174"/>
    <cellStyle name="Normální 35 2" xfId="175"/>
    <cellStyle name="Normální 36" xfId="176"/>
    <cellStyle name="Normální 36 2" xfId="177"/>
    <cellStyle name="Normální 37" xfId="178"/>
    <cellStyle name="Normální 37 2" xfId="179"/>
    <cellStyle name="Normální 38" xfId="180"/>
    <cellStyle name="Normální 38 2" xfId="181"/>
    <cellStyle name="Normální 39" xfId="182"/>
    <cellStyle name="Normální 39 2" xfId="183"/>
    <cellStyle name="normální 4" xfId="184"/>
    <cellStyle name="Normální 4 2" xfId="185"/>
    <cellStyle name="Normální 4 3" xfId="186"/>
    <cellStyle name="Normální 40" xfId="187"/>
    <cellStyle name="Normální 40 2" xfId="188"/>
    <cellStyle name="Normální 41" xfId="189"/>
    <cellStyle name="Normální 41 2" xfId="190"/>
    <cellStyle name="Normální 42" xfId="191"/>
    <cellStyle name="Normální 42 2" xfId="192"/>
    <cellStyle name="Normální 43" xfId="193"/>
    <cellStyle name="Normální 43 2" xfId="194"/>
    <cellStyle name="Normální 44" xfId="195"/>
    <cellStyle name="Normální 44 2" xfId="196"/>
    <cellStyle name="Normální 45" xfId="197"/>
    <cellStyle name="Normální 45 2" xfId="198"/>
    <cellStyle name="Normální 46" xfId="199"/>
    <cellStyle name="Normální 46 2" xfId="200"/>
    <cellStyle name="Normální 47" xfId="201"/>
    <cellStyle name="Normální 47 2" xfId="202"/>
    <cellStyle name="Normální 48" xfId="203"/>
    <cellStyle name="Normální 48 2" xfId="204"/>
    <cellStyle name="Normální 49" xfId="205"/>
    <cellStyle name="Normální 49 2" xfId="206"/>
    <cellStyle name="Normální 5" xfId="207"/>
    <cellStyle name="Normální 5 2" xfId="208"/>
    <cellStyle name="Normální 5 2 2" xfId="209"/>
    <cellStyle name="Normální 50" xfId="210"/>
    <cellStyle name="Normální 50 2" xfId="211"/>
    <cellStyle name="Normální 51" xfId="212"/>
    <cellStyle name="Normální 51 2" xfId="213"/>
    <cellStyle name="Normální 52" xfId="214"/>
    <cellStyle name="Normální 52 2" xfId="215"/>
    <cellStyle name="Normální 53" xfId="216"/>
    <cellStyle name="Normální 53 2" xfId="217"/>
    <cellStyle name="Normální 54" xfId="218"/>
    <cellStyle name="Normální 54 2" xfId="219"/>
    <cellStyle name="Normální 55" xfId="220"/>
    <cellStyle name="Normální 55 2" xfId="221"/>
    <cellStyle name="Normální 56" xfId="222"/>
    <cellStyle name="Normální 56 2" xfId="223"/>
    <cellStyle name="Normální 57" xfId="224"/>
    <cellStyle name="Normální 57 2" xfId="225"/>
    <cellStyle name="Normální 58" xfId="226"/>
    <cellStyle name="Normální 58 2" xfId="227"/>
    <cellStyle name="normální 59" xfId="228"/>
    <cellStyle name="normální 59 2" xfId="229"/>
    <cellStyle name="normální 6" xfId="230"/>
    <cellStyle name="Normální 6 2" xfId="231"/>
    <cellStyle name="normální 60" xfId="232"/>
    <cellStyle name="normální 61" xfId="233"/>
    <cellStyle name="normální 61 2" xfId="234"/>
    <cellStyle name="normální 62" xfId="235"/>
    <cellStyle name="normální 62 2" xfId="236"/>
    <cellStyle name="normální 63" xfId="237"/>
    <cellStyle name="normální 63 2" xfId="238"/>
    <cellStyle name="normální 64" xfId="239"/>
    <cellStyle name="normální 64 2" xfId="240"/>
    <cellStyle name="normální 65" xfId="241"/>
    <cellStyle name="normální 65 2" xfId="242"/>
    <cellStyle name="normální 66" xfId="243"/>
    <cellStyle name="normální 66 2" xfId="244"/>
    <cellStyle name="normální 67" xfId="245"/>
    <cellStyle name="normální 68" xfId="246"/>
    <cellStyle name="normální 68 2" xfId="247"/>
    <cellStyle name="normální 69" xfId="248"/>
    <cellStyle name="normální 69 2" xfId="249"/>
    <cellStyle name="normální 7" xfId="250"/>
    <cellStyle name="normální 7 2" xfId="251"/>
    <cellStyle name="normální 7 3" xfId="252"/>
    <cellStyle name="normální 70" xfId="253"/>
    <cellStyle name="normální 70 2" xfId="254"/>
    <cellStyle name="normální 70 2 2" xfId="255"/>
    <cellStyle name="normální 70 3" xfId="256"/>
    <cellStyle name="normální 71" xfId="257"/>
    <cellStyle name="normální 72" xfId="258"/>
    <cellStyle name="normální 73" xfId="259"/>
    <cellStyle name="normální 73 2" xfId="260"/>
    <cellStyle name="normální 74" xfId="261"/>
    <cellStyle name="normální 74 2" xfId="262"/>
    <cellStyle name="normální 75" xfId="263"/>
    <cellStyle name="normální 76" xfId="264"/>
    <cellStyle name="Normální 77" xfId="328"/>
    <cellStyle name="normální 8" xfId="265"/>
    <cellStyle name="normální 8 2" xfId="266"/>
    <cellStyle name="normální 8 3" xfId="267"/>
    <cellStyle name="normální 9" xfId="268"/>
    <cellStyle name="normální 9 2" xfId="269"/>
    <cellStyle name="normální 91" xfId="270"/>
    <cellStyle name="normální_Podle PS" xfId="271"/>
    <cellStyle name="Normalny_laroux" xfId="272"/>
    <cellStyle name="Note" xfId="273"/>
    <cellStyle name="Note 2" xfId="274"/>
    <cellStyle name="Output" xfId="275"/>
    <cellStyle name="Popis" xfId="276"/>
    <cellStyle name="procent 2" xfId="277"/>
    <cellStyle name="procent 2 2" xfId="278"/>
    <cellStyle name="procent 3" xfId="279"/>
    <cellStyle name="procent 3 2" xfId="280"/>
    <cellStyle name="procent 3 2 2" xfId="281"/>
    <cellStyle name="procent 3 3" xfId="282"/>
    <cellStyle name="procent 4" xfId="283"/>
    <cellStyle name="procent 4 2" xfId="284"/>
    <cellStyle name="procent 5" xfId="285"/>
    <cellStyle name="Procenta 2" xfId="286"/>
    <cellStyle name="Procenta 2 2" xfId="287"/>
    <cellStyle name="Procenta 2 2 2" xfId="288"/>
    <cellStyle name="Procenta 2 3" xfId="289"/>
    <cellStyle name="Procenta 2 3 2" xfId="290"/>
    <cellStyle name="Procenta 2 4" xfId="291"/>
    <cellStyle name="Procenta 2 5" xfId="292"/>
    <cellStyle name="Procenta 3" xfId="293"/>
    <cellStyle name="Procenta 3 2" xfId="294"/>
    <cellStyle name="Procenta 3 2 2" xfId="295"/>
    <cellStyle name="Procenta 3 3" xfId="296"/>
    <cellStyle name="Procenta 4" xfId="297"/>
    <cellStyle name="Procenta 4 2" xfId="298"/>
    <cellStyle name="Procenta 4 2 2" xfId="299"/>
    <cellStyle name="Procenta 4 3" xfId="300"/>
    <cellStyle name="Procenta 5" xfId="301"/>
    <cellStyle name="Procenta 5 2" xfId="302"/>
    <cellStyle name="Procenta 6" xfId="303"/>
    <cellStyle name="Procenta 6 2" xfId="304"/>
    <cellStyle name="Procenta 7" xfId="305"/>
    <cellStyle name="Procenta 7 2" xfId="306"/>
    <cellStyle name="Procenta 7 2 2" xfId="307"/>
    <cellStyle name="Procenta 7 3" xfId="308"/>
    <cellStyle name="Procenta 8" xfId="309"/>
    <cellStyle name="Procenta 8 2" xfId="310"/>
    <cellStyle name="Procenta 8 2 2" xfId="311"/>
    <cellStyle name="Procenta 8 3" xfId="312"/>
    <cellStyle name="Procenta 8 3 2" xfId="313"/>
    <cellStyle name="Procenta 8 4" xfId="314"/>
    <cellStyle name="Skupinový popis" xfId="315"/>
    <cellStyle name="Styl 1" xfId="316"/>
    <cellStyle name="Title" xfId="317"/>
    <cellStyle name="Total" xfId="318"/>
    <cellStyle name="Typ" xfId="319"/>
    <cellStyle name="Výkon.kategorie" xfId="320"/>
    <cellStyle name="Währung [0]_kickoff" xfId="321"/>
    <cellStyle name="Währung_kickoff" xfId="322"/>
    <cellStyle name="Walutowy [0]_laroux" xfId="323"/>
    <cellStyle name="Walutowy_laroux" xfId="324"/>
    <cellStyle name="Warning Text" xfId="325"/>
    <cellStyle name="Zvýrazněná poznámka" xfId="326"/>
  </cellStyles>
  <dxfs count="3">
    <dxf>
      <fill>
        <patternFill>
          <bgColor indexed="47"/>
        </patternFill>
      </fill>
    </dxf>
    <dxf>
      <fill>
        <patternFill>
          <bgColor indexed="47"/>
        </patternFill>
      </fill>
    </dxf>
    <dxf>
      <fill>
        <patternFill>
          <bgColor indexed="47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view="pageLayout" topLeftCell="A4" zoomScale="85" zoomScaleNormal="100" zoomScalePageLayoutView="85" workbookViewId="0">
      <selection activeCell="B13" sqref="B13"/>
    </sheetView>
  </sheetViews>
  <sheetFormatPr defaultColWidth="9.109375" defaultRowHeight="27" customHeight="1" x14ac:dyDescent="0.25"/>
  <cols>
    <col min="1" max="1" width="9.88671875" style="627" customWidth="1"/>
    <col min="2" max="2" width="35" style="146" customWidth="1"/>
    <col min="3" max="3" width="36.109375" style="147" customWidth="1"/>
    <col min="4" max="4" width="32.5546875" style="147" customWidth="1"/>
    <col min="5" max="5" width="20.5546875" style="147" customWidth="1"/>
    <col min="6" max="6" width="7.109375" style="146" customWidth="1"/>
    <col min="7" max="7" width="25.6640625" style="146" customWidth="1"/>
    <col min="8" max="16384" width="9.109375" style="146"/>
  </cols>
  <sheetData>
    <row r="1" spans="1:7" ht="27" customHeight="1" x14ac:dyDescent="0.25">
      <c r="A1" s="628" t="s">
        <v>490</v>
      </c>
      <c r="B1" s="629"/>
      <c r="C1" s="629"/>
      <c r="D1" s="629"/>
      <c r="E1" s="629"/>
      <c r="F1" s="630"/>
      <c r="G1" s="168"/>
    </row>
    <row r="2" spans="1:7" s="153" customFormat="1" ht="27" customHeight="1" x14ac:dyDescent="0.25">
      <c r="A2" s="615"/>
      <c r="B2" s="167"/>
      <c r="C2" s="167"/>
      <c r="D2" s="167"/>
      <c r="E2" s="167"/>
      <c r="F2" s="167"/>
      <c r="G2" s="166"/>
    </row>
    <row r="3" spans="1:7" ht="27" customHeight="1" x14ac:dyDescent="0.25">
      <c r="A3" s="631" t="s">
        <v>99</v>
      </c>
      <c r="B3" s="632"/>
      <c r="C3" s="632"/>
      <c r="D3" s="632"/>
      <c r="E3" s="632"/>
      <c r="F3" s="633"/>
      <c r="G3" s="165"/>
    </row>
    <row r="4" spans="1:7" ht="27" customHeight="1" x14ac:dyDescent="0.25">
      <c r="A4" s="164"/>
      <c r="B4" s="634">
        <v>42549</v>
      </c>
      <c r="C4" s="635"/>
      <c r="D4" s="635"/>
      <c r="E4" s="635"/>
      <c r="F4" s="164"/>
      <c r="G4" s="162"/>
    </row>
    <row r="5" spans="1:7" ht="27" customHeight="1" thickBot="1" x14ac:dyDescent="0.3">
      <c r="A5" s="164"/>
      <c r="B5" s="163"/>
      <c r="C5" s="163"/>
      <c r="D5" s="163"/>
      <c r="E5" s="163"/>
      <c r="F5" s="163"/>
      <c r="G5" s="162"/>
    </row>
    <row r="6" spans="1:7" ht="27" customHeight="1" thickTop="1" thickBot="1" x14ac:dyDescent="0.3">
      <c r="A6" s="616"/>
      <c r="B6" s="607" t="s">
        <v>273</v>
      </c>
      <c r="C6" s="161" t="s">
        <v>185</v>
      </c>
      <c r="D6" s="161" t="s">
        <v>491</v>
      </c>
      <c r="E6" s="160" t="s">
        <v>492</v>
      </c>
      <c r="F6" s="151"/>
      <c r="G6" s="148"/>
    </row>
    <row r="7" spans="1:7" s="446" customFormat="1" ht="46.2" customHeight="1" x14ac:dyDescent="0.25">
      <c r="A7" s="617" t="s">
        <v>588</v>
      </c>
      <c r="B7" s="608" t="s">
        <v>493</v>
      </c>
      <c r="C7" s="455" t="s">
        <v>497</v>
      </c>
      <c r="D7" s="444">
        <f>'1.1. Stavba'!F69</f>
        <v>0</v>
      </c>
      <c r="E7" s="445"/>
      <c r="F7" s="443"/>
      <c r="G7" s="441"/>
    </row>
    <row r="8" spans="1:7" s="446" customFormat="1" ht="46.2" customHeight="1" x14ac:dyDescent="0.25">
      <c r="A8" s="618" t="s">
        <v>590</v>
      </c>
      <c r="B8" s="609" t="s">
        <v>500</v>
      </c>
      <c r="C8" s="458" t="s">
        <v>503</v>
      </c>
      <c r="D8" s="444">
        <f>'1.3.2. EPS'!J17</f>
        <v>0</v>
      </c>
      <c r="E8" s="445"/>
      <c r="F8" s="443"/>
      <c r="G8" s="441"/>
    </row>
    <row r="9" spans="1:7" s="446" customFormat="1" ht="46.2" customHeight="1" x14ac:dyDescent="0.25">
      <c r="A9" s="618" t="s">
        <v>591</v>
      </c>
      <c r="B9" s="609" t="s">
        <v>494</v>
      </c>
      <c r="C9" s="455" t="s">
        <v>501</v>
      </c>
      <c r="D9" s="444">
        <f>'1.4.3. VZT'!K68</f>
        <v>0</v>
      </c>
      <c r="E9" s="445"/>
      <c r="F9" s="443"/>
      <c r="G9" s="441"/>
    </row>
    <row r="10" spans="1:7" s="446" customFormat="1" ht="46.2" customHeight="1" x14ac:dyDescent="0.25">
      <c r="A10" s="618" t="s">
        <v>592</v>
      </c>
      <c r="B10" s="609" t="s">
        <v>595</v>
      </c>
      <c r="C10" s="455" t="s">
        <v>272</v>
      </c>
      <c r="D10" s="444">
        <f>'1.4.5. ZTI'!F50</f>
        <v>0</v>
      </c>
      <c r="E10" s="445"/>
      <c r="F10" s="443"/>
      <c r="G10" s="441"/>
    </row>
    <row r="11" spans="1:7" s="446" customFormat="1" ht="46.2" customHeight="1" x14ac:dyDescent="0.25">
      <c r="A11" s="619" t="s">
        <v>593</v>
      </c>
      <c r="B11" s="610" t="s">
        <v>498</v>
      </c>
      <c r="C11" s="456" t="s">
        <v>495</v>
      </c>
      <c r="D11" s="447">
        <f>'1.4.7.Silnoproud'!J84</f>
        <v>0</v>
      </c>
      <c r="E11" s="448"/>
      <c r="F11" s="443"/>
      <c r="G11" s="441"/>
    </row>
    <row r="12" spans="1:7" s="446" customFormat="1" ht="46.2" customHeight="1" x14ac:dyDescent="0.25">
      <c r="A12" s="620"/>
      <c r="B12" s="611" t="s">
        <v>499</v>
      </c>
      <c r="C12" s="457" t="s">
        <v>502</v>
      </c>
      <c r="D12" s="449">
        <f>'1.4.7. Slaboproud'!J47</f>
        <v>0</v>
      </c>
      <c r="E12" s="450"/>
      <c r="F12" s="443"/>
      <c r="G12" s="441"/>
    </row>
    <row r="13" spans="1:7" s="446" customFormat="1" ht="46.2" customHeight="1" x14ac:dyDescent="0.25">
      <c r="A13" s="621" t="s">
        <v>594</v>
      </c>
      <c r="B13" s="612" t="s">
        <v>548</v>
      </c>
      <c r="C13" s="459" t="s">
        <v>549</v>
      </c>
      <c r="D13" s="451">
        <f>'2.1. Stroje_Zarizeni'!Y13</f>
        <v>0</v>
      </c>
      <c r="E13" s="452"/>
      <c r="F13" s="443"/>
      <c r="G13" s="441"/>
    </row>
    <row r="14" spans="1:7" s="446" customFormat="1" ht="46.2" customHeight="1" thickBot="1" x14ac:dyDescent="0.3">
      <c r="A14" s="622" t="s">
        <v>589</v>
      </c>
      <c r="B14" s="613" t="s">
        <v>564</v>
      </c>
      <c r="C14" s="460" t="s">
        <v>574</v>
      </c>
      <c r="D14" s="453">
        <f>'2.2. ProvozniPotrubi'!Q66</f>
        <v>0</v>
      </c>
      <c r="E14" s="454"/>
      <c r="F14" s="443"/>
      <c r="G14" s="441"/>
    </row>
    <row r="15" spans="1:7" s="446" customFormat="1" ht="46.2" customHeight="1" thickBot="1" x14ac:dyDescent="0.3">
      <c r="A15" s="623"/>
      <c r="B15" s="614" t="s">
        <v>496</v>
      </c>
      <c r="C15" s="159"/>
      <c r="D15" s="442">
        <f>SUM(D7:D14)</f>
        <v>0</v>
      </c>
      <c r="E15" s="158"/>
      <c r="F15" s="443"/>
      <c r="G15" s="441"/>
    </row>
    <row r="16" spans="1:7" s="153" customFormat="1" ht="27" customHeight="1" thickTop="1" x14ac:dyDescent="0.25">
      <c r="A16" s="624"/>
      <c r="B16" s="157"/>
      <c r="C16" s="156"/>
      <c r="D16" s="156"/>
      <c r="E16" s="156"/>
      <c r="F16" s="155"/>
      <c r="G16" s="154"/>
    </row>
    <row r="17" spans="1:7" ht="27" customHeight="1" x14ac:dyDescent="0.25">
      <c r="A17" s="625"/>
      <c r="B17" s="151"/>
      <c r="C17" s="152"/>
      <c r="D17" s="152"/>
      <c r="E17" s="152"/>
      <c r="F17" s="151"/>
      <c r="G17" s="148"/>
    </row>
    <row r="18" spans="1:7" ht="27" customHeight="1" x14ac:dyDescent="0.25">
      <c r="A18" s="626"/>
      <c r="B18" s="148"/>
      <c r="C18" s="149"/>
      <c r="D18" s="149"/>
      <c r="E18" s="149"/>
      <c r="F18" s="148"/>
      <c r="G18" s="148"/>
    </row>
    <row r="19" spans="1:7" ht="27" customHeight="1" x14ac:dyDescent="0.25">
      <c r="A19" s="626"/>
      <c r="B19" s="148"/>
      <c r="C19" s="150"/>
      <c r="D19" s="150"/>
      <c r="E19" s="150"/>
      <c r="F19" s="148"/>
      <c r="G19" s="148"/>
    </row>
    <row r="20" spans="1:7" ht="27" customHeight="1" x14ac:dyDescent="0.25">
      <c r="A20" s="626"/>
      <c r="B20" s="148"/>
      <c r="C20" s="149"/>
      <c r="D20" s="149"/>
      <c r="E20" s="149"/>
      <c r="F20" s="148"/>
      <c r="G20" s="148"/>
    </row>
    <row r="21" spans="1:7" ht="27" customHeight="1" x14ac:dyDescent="0.25">
      <c r="A21" s="626"/>
      <c r="B21" s="148"/>
      <c r="C21" s="149"/>
      <c r="D21" s="149"/>
      <c r="E21" s="149"/>
      <c r="F21" s="148"/>
      <c r="G21" s="148"/>
    </row>
    <row r="22" spans="1:7" ht="27" customHeight="1" x14ac:dyDescent="0.25">
      <c r="A22" s="626"/>
      <c r="B22" s="148"/>
      <c r="C22" s="149"/>
      <c r="D22" s="149"/>
      <c r="E22" s="149"/>
      <c r="F22" s="148"/>
      <c r="G22" s="148"/>
    </row>
    <row r="23" spans="1:7" ht="27" customHeight="1" x14ac:dyDescent="0.25">
      <c r="A23" s="626"/>
      <c r="B23" s="148"/>
      <c r="C23" s="149"/>
      <c r="D23" s="149"/>
      <c r="E23" s="149"/>
      <c r="F23" s="148"/>
      <c r="G23" s="148"/>
    </row>
    <row r="24" spans="1:7" ht="27" customHeight="1" x14ac:dyDescent="0.25">
      <c r="A24" s="626"/>
      <c r="B24" s="148"/>
      <c r="C24" s="149"/>
      <c r="D24" s="149"/>
      <c r="E24" s="149"/>
      <c r="F24" s="148"/>
      <c r="G24" s="148"/>
    </row>
    <row r="25" spans="1:7" ht="27" customHeight="1" x14ac:dyDescent="0.25">
      <c r="A25" s="626"/>
      <c r="B25" s="148"/>
      <c r="C25" s="149"/>
      <c r="D25" s="149"/>
      <c r="E25" s="149"/>
      <c r="F25" s="148"/>
      <c r="G25" s="148"/>
    </row>
    <row r="26" spans="1:7" ht="27" customHeight="1" x14ac:dyDescent="0.25">
      <c r="A26" s="626"/>
      <c r="B26" s="148"/>
      <c r="C26" s="149"/>
      <c r="D26" s="149"/>
      <c r="E26" s="149"/>
      <c r="F26" s="148"/>
      <c r="G26" s="148"/>
    </row>
    <row r="27" spans="1:7" ht="27" customHeight="1" x14ac:dyDescent="0.25">
      <c r="A27" s="626"/>
      <c r="B27" s="148"/>
      <c r="C27" s="149"/>
      <c r="D27" s="149"/>
      <c r="E27" s="149"/>
      <c r="F27" s="148"/>
      <c r="G27" s="148"/>
    </row>
  </sheetData>
  <dataConsolidate/>
  <mergeCells count="3">
    <mergeCell ref="A1:F1"/>
    <mergeCell ref="A3:F3"/>
    <mergeCell ref="B4:E4"/>
  </mergeCells>
  <printOptions horizontalCentered="1"/>
  <pageMargins left="0.39370078740157483" right="0.39370078740157483" top="1.5748031496062993" bottom="0.59055118110236227" header="0.78740157480314965" footer="0.19685039370078741"/>
  <pageSetup paperSize="9" scale="65" orientation="portrait" r:id="rId1"/>
  <headerFooter alignWithMargins="0">
    <oddHeader>&amp;L&amp;G&amp;RPříloha č. 2 -VÝKAZ VÝMĚR</oddHeader>
    <oddFooter>&amp;L&amp;8 28. 6. 2016&amp;C&amp;8str. / &amp;"Arial,Kurzíva"page&amp;"Arial,Obyčejné" &amp;P / &amp;N
&amp;R&amp;A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6"/>
  <sheetViews>
    <sheetView workbookViewId="0">
      <selection activeCell="C12" sqref="C12"/>
    </sheetView>
  </sheetViews>
  <sheetFormatPr defaultColWidth="9.109375" defaultRowHeight="10.199999999999999" x14ac:dyDescent="0.25"/>
  <cols>
    <col min="1" max="1" width="7.88671875" style="9" customWidth="1"/>
    <col min="2" max="2" width="80" style="15" customWidth="1"/>
    <col min="3" max="3" width="7.88671875" style="20" customWidth="1"/>
    <col min="4" max="4" width="7.88671875" style="40" customWidth="1"/>
    <col min="5" max="5" width="9.88671875" style="1" bestFit="1" customWidth="1"/>
    <col min="6" max="6" width="11.33203125" style="8" customWidth="1"/>
    <col min="7" max="7" width="9.109375" style="6" customWidth="1"/>
    <col min="8" max="8" width="18.77734375" style="1" customWidth="1"/>
    <col min="9" max="16384" width="9.109375" style="1"/>
  </cols>
  <sheetData>
    <row r="1" spans="1:14" s="82" customFormat="1" ht="15.6" customHeight="1" x14ac:dyDescent="0.25">
      <c r="A1" s="202"/>
      <c r="B1" s="92"/>
      <c r="C1" s="92"/>
      <c r="D1" s="92"/>
      <c r="E1" s="92"/>
      <c r="F1" s="92"/>
      <c r="G1" s="92"/>
      <c r="H1" s="92"/>
      <c r="I1" s="92"/>
      <c r="J1" s="92"/>
      <c r="K1" s="92"/>
      <c r="L1" s="203"/>
      <c r="M1" s="204"/>
      <c r="N1" s="91"/>
    </row>
    <row r="2" spans="1:14" s="82" customFormat="1" ht="12.75" customHeight="1" x14ac:dyDescent="0.25">
      <c r="A2" s="94" t="s">
        <v>189</v>
      </c>
      <c r="B2" s="93"/>
      <c r="C2" s="205"/>
      <c r="D2" s="93"/>
      <c r="E2" s="93"/>
      <c r="F2" s="92"/>
      <c r="G2" s="93"/>
      <c r="H2" s="93"/>
      <c r="I2" s="92"/>
      <c r="J2" s="92"/>
      <c r="K2" s="92"/>
      <c r="L2" s="92"/>
      <c r="M2" s="91"/>
      <c r="N2" s="91"/>
    </row>
    <row r="3" spans="1:14" s="82" customFormat="1" ht="12.75" customHeight="1" x14ac:dyDescent="0.25">
      <c r="A3" s="94" t="s">
        <v>575</v>
      </c>
      <c r="B3" s="93"/>
      <c r="C3" s="205"/>
      <c r="D3" s="93"/>
      <c r="E3" s="93"/>
      <c r="F3" s="92"/>
      <c r="G3" s="93"/>
      <c r="H3" s="93"/>
      <c r="I3" s="92"/>
      <c r="J3" s="92"/>
      <c r="K3" s="92"/>
      <c r="L3" s="92"/>
      <c r="M3" s="91"/>
      <c r="N3" s="91"/>
    </row>
    <row r="4" spans="1:14" s="82" customFormat="1" ht="15.75" customHeight="1" thickBot="1" x14ac:dyDescent="0.3">
      <c r="A4" s="93"/>
      <c r="B4" s="93"/>
      <c r="C4" s="204"/>
      <c r="D4" s="93"/>
      <c r="E4" s="93"/>
      <c r="F4" s="92"/>
      <c r="G4" s="93"/>
      <c r="H4" s="93"/>
      <c r="I4" s="92"/>
      <c r="J4" s="92"/>
      <c r="K4" s="92"/>
      <c r="L4" s="92"/>
      <c r="M4" s="91"/>
      <c r="N4" s="91"/>
    </row>
    <row r="5" spans="1:14" x14ac:dyDescent="0.25">
      <c r="A5" s="27" t="s">
        <v>0</v>
      </c>
      <c r="B5" s="28" t="s">
        <v>1</v>
      </c>
      <c r="C5" s="29" t="s">
        <v>2</v>
      </c>
      <c r="D5" s="33" t="s">
        <v>3</v>
      </c>
      <c r="E5" s="30" t="s">
        <v>4</v>
      </c>
      <c r="F5" s="31" t="s">
        <v>5</v>
      </c>
      <c r="G5" s="32" t="s">
        <v>6</v>
      </c>
      <c r="H5" s="93"/>
    </row>
    <row r="6" spans="1:14" s="2" customFormat="1" ht="4.5" customHeight="1" thickBot="1" x14ac:dyDescent="0.3">
      <c r="A6" s="58"/>
      <c r="B6" s="13"/>
      <c r="C6" s="18"/>
      <c r="D6" s="34"/>
      <c r="E6" s="4"/>
      <c r="F6" s="3"/>
      <c r="G6" s="59"/>
      <c r="H6" s="93"/>
    </row>
    <row r="7" spans="1:14" s="2" customFormat="1" x14ac:dyDescent="0.25">
      <c r="A7" s="52" t="s">
        <v>19</v>
      </c>
      <c r="B7" s="53" t="s">
        <v>17</v>
      </c>
      <c r="C7" s="54"/>
      <c r="D7" s="55"/>
      <c r="E7" s="54"/>
      <c r="F7" s="56"/>
      <c r="G7" s="57"/>
      <c r="H7" s="93"/>
    </row>
    <row r="8" spans="1:14" s="5" customFormat="1" x14ac:dyDescent="0.2">
      <c r="A8" s="46"/>
      <c r="B8" s="14"/>
      <c r="C8" s="12"/>
      <c r="D8" s="35"/>
      <c r="E8" s="10"/>
      <c r="F8" s="11"/>
      <c r="G8" s="47"/>
      <c r="H8" s="93"/>
    </row>
    <row r="9" spans="1:14" s="5" customFormat="1" x14ac:dyDescent="0.2">
      <c r="A9" s="584"/>
      <c r="B9" s="585" t="s">
        <v>20</v>
      </c>
      <c r="C9" s="586"/>
      <c r="D9" s="587"/>
      <c r="E9" s="588"/>
      <c r="F9" s="589"/>
      <c r="G9" s="590"/>
      <c r="H9" s="93"/>
    </row>
    <row r="10" spans="1:14" s="5" customFormat="1" x14ac:dyDescent="0.2">
      <c r="A10" s="48" t="s">
        <v>7</v>
      </c>
      <c r="B10" s="23" t="s">
        <v>22</v>
      </c>
      <c r="C10" s="22" t="s">
        <v>8</v>
      </c>
      <c r="D10" s="36">
        <v>29</v>
      </c>
      <c r="E10" s="195"/>
      <c r="F10" s="180">
        <f>D10*E10</f>
        <v>0</v>
      </c>
      <c r="G10" s="60"/>
    </row>
    <row r="11" spans="1:14" s="5" customFormat="1" x14ac:dyDescent="0.25">
      <c r="A11" s="48" t="s">
        <v>9</v>
      </c>
      <c r="B11" s="14" t="s">
        <v>29</v>
      </c>
      <c r="C11" s="24" t="s">
        <v>13</v>
      </c>
      <c r="D11" s="37">
        <v>1</v>
      </c>
      <c r="E11" s="195"/>
      <c r="F11" s="180">
        <f>D11*E11</f>
        <v>0</v>
      </c>
      <c r="G11" s="60"/>
    </row>
    <row r="12" spans="1:14" s="17" customFormat="1" x14ac:dyDescent="0.25">
      <c r="A12" s="48" t="s">
        <v>10</v>
      </c>
      <c r="B12" s="26" t="s">
        <v>30</v>
      </c>
      <c r="C12" s="24" t="s">
        <v>25</v>
      </c>
      <c r="D12" s="37">
        <f>2.2*0.5</f>
        <v>1.1000000000000001</v>
      </c>
      <c r="E12" s="195"/>
      <c r="F12" s="180">
        <f>D12*E12</f>
        <v>0</v>
      </c>
      <c r="G12" s="60"/>
    </row>
    <row r="13" spans="1:14" s="17" customFormat="1" x14ac:dyDescent="0.25">
      <c r="A13" s="48" t="s">
        <v>27</v>
      </c>
      <c r="B13" s="26" t="s">
        <v>28</v>
      </c>
      <c r="C13" s="24" t="s">
        <v>25</v>
      </c>
      <c r="D13" s="37">
        <f>0.8*2.7</f>
        <v>2.16</v>
      </c>
      <c r="E13" s="195"/>
      <c r="F13" s="180">
        <f>D13*E13</f>
        <v>0</v>
      </c>
      <c r="G13" s="60"/>
    </row>
    <row r="14" spans="1:14" s="17" customFormat="1" x14ac:dyDescent="0.25">
      <c r="A14" s="585"/>
      <c r="B14" s="585" t="s">
        <v>24</v>
      </c>
      <c r="C14" s="585"/>
      <c r="D14" s="585"/>
      <c r="E14" s="585"/>
      <c r="F14" s="585"/>
      <c r="G14" s="585"/>
    </row>
    <row r="15" spans="1:14" s="17" customFormat="1" x14ac:dyDescent="0.25">
      <c r="A15" s="48" t="s">
        <v>11</v>
      </c>
      <c r="B15" s="14" t="s">
        <v>23</v>
      </c>
      <c r="C15" s="24" t="s">
        <v>8</v>
      </c>
      <c r="D15" s="37">
        <f>8.5*2.5</f>
        <v>21.25</v>
      </c>
      <c r="E15" s="195"/>
      <c r="F15" s="180">
        <f>D15*E15</f>
        <v>0</v>
      </c>
      <c r="G15" s="60"/>
    </row>
    <row r="16" spans="1:14" s="17" customFormat="1" x14ac:dyDescent="0.25">
      <c r="A16" s="48" t="s">
        <v>14</v>
      </c>
      <c r="B16" s="26" t="s">
        <v>26</v>
      </c>
      <c r="C16" s="24" t="s">
        <v>25</v>
      </c>
      <c r="D16" s="37">
        <f>8.93*2.5</f>
        <v>22.324999999999999</v>
      </c>
      <c r="E16" s="195"/>
      <c r="F16" s="180">
        <f>D16*E16</f>
        <v>0</v>
      </c>
      <c r="G16" s="60"/>
    </row>
    <row r="17" spans="1:7" s="17" customFormat="1" x14ac:dyDescent="0.25">
      <c r="A17" s="48" t="s">
        <v>12</v>
      </c>
      <c r="B17" s="26" t="s">
        <v>28</v>
      </c>
      <c r="C17" s="24" t="s">
        <v>25</v>
      </c>
      <c r="D17" s="37">
        <f>0.8*2.7</f>
        <v>2.16</v>
      </c>
      <c r="E17" s="195"/>
      <c r="F17" s="180">
        <f>D17*E17</f>
        <v>0</v>
      </c>
      <c r="G17" s="60"/>
    </row>
    <row r="18" spans="1:7" s="5" customFormat="1" x14ac:dyDescent="0.2">
      <c r="A18" s="50"/>
      <c r="B18" s="62"/>
      <c r="C18" s="21"/>
      <c r="D18" s="38"/>
      <c r="E18" s="345"/>
      <c r="F18" s="181"/>
      <c r="G18" s="51"/>
    </row>
    <row r="19" spans="1:7" s="5" customFormat="1" x14ac:dyDescent="0.2">
      <c r="A19" s="591"/>
      <c r="B19" s="585" t="s">
        <v>21</v>
      </c>
      <c r="C19" s="592"/>
      <c r="D19" s="593"/>
      <c r="E19" s="585"/>
      <c r="F19" s="585"/>
      <c r="G19" s="594"/>
    </row>
    <row r="20" spans="1:7" s="5" customFormat="1" x14ac:dyDescent="0.2">
      <c r="A20" s="572"/>
      <c r="B20" s="573" t="s">
        <v>70</v>
      </c>
      <c r="C20" s="574"/>
      <c r="D20" s="575"/>
      <c r="E20" s="576"/>
      <c r="F20" s="577"/>
      <c r="G20" s="578"/>
    </row>
    <row r="21" spans="1:7" s="5" customFormat="1" ht="20.399999999999999" x14ac:dyDescent="0.25">
      <c r="A21" s="48" t="s">
        <v>43</v>
      </c>
      <c r="B21" s="63" t="s">
        <v>68</v>
      </c>
      <c r="C21" s="24" t="s">
        <v>13</v>
      </c>
      <c r="D21" s="39">
        <v>2</v>
      </c>
      <c r="E21" s="195"/>
      <c r="F21" s="180">
        <f>D21*E21</f>
        <v>0</v>
      </c>
      <c r="G21" s="64"/>
    </row>
    <row r="22" spans="1:7" s="5" customFormat="1" ht="20.399999999999999" x14ac:dyDescent="0.25">
      <c r="A22" s="48" t="s">
        <v>44</v>
      </c>
      <c r="B22" s="63" t="s">
        <v>69</v>
      </c>
      <c r="C22" s="24" t="s">
        <v>13</v>
      </c>
      <c r="D22" s="39">
        <v>1</v>
      </c>
      <c r="E22" s="195"/>
      <c r="F22" s="180">
        <f>D22*E22</f>
        <v>0</v>
      </c>
      <c r="G22" s="64"/>
    </row>
    <row r="23" spans="1:7" s="5" customFormat="1" x14ac:dyDescent="0.25">
      <c r="A23" s="48" t="s">
        <v>45</v>
      </c>
      <c r="B23" s="61" t="s">
        <v>97</v>
      </c>
      <c r="C23" s="24" t="s">
        <v>25</v>
      </c>
      <c r="D23" s="39">
        <v>1.5</v>
      </c>
      <c r="E23" s="195"/>
      <c r="F23" s="180">
        <f>D23*E23</f>
        <v>0</v>
      </c>
      <c r="G23" s="64"/>
    </row>
    <row r="24" spans="1:7" s="5" customFormat="1" x14ac:dyDescent="0.2">
      <c r="A24" s="572"/>
      <c r="B24" s="573"/>
      <c r="C24" s="574"/>
      <c r="D24" s="575"/>
      <c r="E24" s="576"/>
      <c r="F24" s="577"/>
      <c r="G24" s="578"/>
    </row>
    <row r="25" spans="1:7" s="5" customFormat="1" x14ac:dyDescent="0.2">
      <c r="A25" s="572"/>
      <c r="B25" s="573" t="s">
        <v>53</v>
      </c>
      <c r="C25" s="574"/>
      <c r="D25" s="575"/>
      <c r="E25" s="576"/>
      <c r="F25" s="577"/>
      <c r="G25" s="578"/>
    </row>
    <row r="26" spans="1:7" s="2" customFormat="1" x14ac:dyDescent="0.25">
      <c r="A26" s="48" t="s">
        <v>46</v>
      </c>
      <c r="B26" s="61" t="s">
        <v>100</v>
      </c>
      <c r="C26" s="24" t="s">
        <v>8</v>
      </c>
      <c r="D26" s="39">
        <v>38.619999999999997</v>
      </c>
      <c r="E26" s="195"/>
      <c r="F26" s="180">
        <f t="shared" ref="F26:F40" si="0">D26*E26</f>
        <v>0</v>
      </c>
      <c r="G26" s="60"/>
    </row>
    <row r="27" spans="1:7" s="2" customFormat="1" x14ac:dyDescent="0.25">
      <c r="A27" s="48" t="s">
        <v>47</v>
      </c>
      <c r="B27" s="61" t="s">
        <v>31</v>
      </c>
      <c r="C27" s="24" t="s">
        <v>8</v>
      </c>
      <c r="D27" s="39">
        <v>2.7</v>
      </c>
      <c r="E27" s="195"/>
      <c r="F27" s="180">
        <f t="shared" si="0"/>
        <v>0</v>
      </c>
      <c r="G27" s="60"/>
    </row>
    <row r="28" spans="1:7" s="2" customFormat="1" x14ac:dyDescent="0.25">
      <c r="A28" s="48" t="s">
        <v>74</v>
      </c>
      <c r="B28" s="61" t="s">
        <v>32</v>
      </c>
      <c r="C28" s="24" t="s">
        <v>8</v>
      </c>
      <c r="D28" s="39">
        <f>1.9*1.4</f>
        <v>2.6599999999999997</v>
      </c>
      <c r="E28" s="195"/>
      <c r="F28" s="180">
        <f t="shared" si="0"/>
        <v>0</v>
      </c>
      <c r="G28" s="60"/>
    </row>
    <row r="29" spans="1:7" s="2" customFormat="1" x14ac:dyDescent="0.25">
      <c r="A29" s="48" t="s">
        <v>75</v>
      </c>
      <c r="B29" s="61" t="s">
        <v>33</v>
      </c>
      <c r="C29" s="24" t="s">
        <v>25</v>
      </c>
      <c r="D29" s="39">
        <f>0.15*1.9*1.4</f>
        <v>0.39899999999999997</v>
      </c>
      <c r="E29" s="195"/>
      <c r="F29" s="180">
        <f t="shared" si="0"/>
        <v>0</v>
      </c>
      <c r="G29" s="60"/>
    </row>
    <row r="30" spans="1:7" s="2" customFormat="1" x14ac:dyDescent="0.25">
      <c r="A30" s="48" t="s">
        <v>76</v>
      </c>
      <c r="B30" s="61" t="s">
        <v>34</v>
      </c>
      <c r="C30" s="24" t="s">
        <v>8</v>
      </c>
      <c r="D30" s="39">
        <f>2.7*2</f>
        <v>5.4</v>
      </c>
      <c r="E30" s="195"/>
      <c r="F30" s="180">
        <f t="shared" si="0"/>
        <v>0</v>
      </c>
      <c r="G30" s="60"/>
    </row>
    <row r="31" spans="1:7" s="2" customFormat="1" ht="12.75" customHeight="1" x14ac:dyDescent="0.25">
      <c r="A31" s="48" t="s">
        <v>77</v>
      </c>
      <c r="B31" s="61" t="s">
        <v>37</v>
      </c>
      <c r="C31" s="24" t="s">
        <v>8</v>
      </c>
      <c r="D31" s="39">
        <v>2.7</v>
      </c>
      <c r="E31" s="195"/>
      <c r="F31" s="180">
        <f t="shared" si="0"/>
        <v>0</v>
      </c>
      <c r="G31" s="60"/>
    </row>
    <row r="32" spans="1:7" s="2" customFormat="1" x14ac:dyDescent="0.25">
      <c r="A32" s="48" t="s">
        <v>78</v>
      </c>
      <c r="B32" s="2" t="s">
        <v>36</v>
      </c>
      <c r="C32" s="45" t="s">
        <v>25</v>
      </c>
      <c r="D32" s="2">
        <v>0.4</v>
      </c>
      <c r="E32" s="195"/>
      <c r="F32" s="180">
        <f t="shared" si="0"/>
        <v>0</v>
      </c>
      <c r="G32" s="60"/>
    </row>
    <row r="33" spans="1:8" s="2" customFormat="1" x14ac:dyDescent="0.25">
      <c r="A33" s="48" t="s">
        <v>79</v>
      </c>
      <c r="B33" s="61" t="s">
        <v>41</v>
      </c>
      <c r="C33" s="24" t="s">
        <v>35</v>
      </c>
      <c r="D33" s="39">
        <f>1.9*3</f>
        <v>5.6999999999999993</v>
      </c>
      <c r="E33" s="195"/>
      <c r="F33" s="180">
        <f t="shared" si="0"/>
        <v>0</v>
      </c>
      <c r="G33" s="60"/>
    </row>
    <row r="34" spans="1:8" s="340" customFormat="1" x14ac:dyDescent="0.25">
      <c r="A34" s="341" t="s">
        <v>80</v>
      </c>
      <c r="B34" s="342" t="s">
        <v>38</v>
      </c>
      <c r="C34" s="343" t="s">
        <v>8</v>
      </c>
      <c r="D34" s="344">
        <f>1.9*2.05</f>
        <v>3.8949999999999996</v>
      </c>
      <c r="E34" s="337"/>
      <c r="F34" s="338">
        <f t="shared" si="0"/>
        <v>0</v>
      </c>
      <c r="G34" s="339"/>
      <c r="H34" s="2"/>
    </row>
    <row r="35" spans="1:8" s="2" customFormat="1" x14ac:dyDescent="0.25">
      <c r="A35" s="48" t="s">
        <v>81</v>
      </c>
      <c r="B35" s="61" t="s">
        <v>39</v>
      </c>
      <c r="C35" s="24" t="s">
        <v>8</v>
      </c>
      <c r="D35" s="39">
        <f>2.5*3</f>
        <v>7.5</v>
      </c>
      <c r="E35" s="195"/>
      <c r="F35" s="180">
        <f t="shared" si="0"/>
        <v>0</v>
      </c>
      <c r="G35" s="60"/>
    </row>
    <row r="36" spans="1:8" s="2" customFormat="1" x14ac:dyDescent="0.25">
      <c r="A36" s="48" t="s">
        <v>82</v>
      </c>
      <c r="B36" s="61" t="s">
        <v>40</v>
      </c>
      <c r="C36" s="24" t="s">
        <v>8</v>
      </c>
      <c r="D36" s="39">
        <f>2.5*2*2</f>
        <v>10</v>
      </c>
      <c r="E36" s="195"/>
      <c r="F36" s="180">
        <f t="shared" si="0"/>
        <v>0</v>
      </c>
      <c r="G36" s="60"/>
    </row>
    <row r="37" spans="1:8" s="2" customFormat="1" ht="20.399999999999999" x14ac:dyDescent="0.25">
      <c r="A37" s="48" t="s">
        <v>83</v>
      </c>
      <c r="B37" s="63" t="s">
        <v>42</v>
      </c>
      <c r="C37" s="24" t="s">
        <v>8</v>
      </c>
      <c r="D37" s="39">
        <v>15</v>
      </c>
      <c r="E37" s="195"/>
      <c r="F37" s="180">
        <f t="shared" si="0"/>
        <v>0</v>
      </c>
      <c r="G37" s="60"/>
    </row>
    <row r="38" spans="1:8" s="2" customFormat="1" x14ac:dyDescent="0.25">
      <c r="A38" s="48" t="s">
        <v>85</v>
      </c>
      <c r="B38" s="61" t="s">
        <v>48</v>
      </c>
      <c r="C38" s="24" t="s">
        <v>35</v>
      </c>
      <c r="D38" s="39">
        <f>1.5*3+1.9</f>
        <v>6.4</v>
      </c>
      <c r="E38" s="195"/>
      <c r="F38" s="180">
        <f t="shared" si="0"/>
        <v>0</v>
      </c>
      <c r="G38" s="60"/>
    </row>
    <row r="39" spans="1:8" s="2" customFormat="1" x14ac:dyDescent="0.25">
      <c r="A39" s="48" t="s">
        <v>86</v>
      </c>
      <c r="B39" s="61" t="s">
        <v>49</v>
      </c>
      <c r="C39" s="24" t="s">
        <v>13</v>
      </c>
      <c r="D39" s="39">
        <v>1</v>
      </c>
      <c r="E39" s="195"/>
      <c r="F39" s="180">
        <f t="shared" si="0"/>
        <v>0</v>
      </c>
      <c r="G39" s="60"/>
    </row>
    <row r="40" spans="1:8" s="2" customFormat="1" x14ac:dyDescent="0.25">
      <c r="A40" s="48" t="s">
        <v>87</v>
      </c>
      <c r="B40" s="61" t="s">
        <v>73</v>
      </c>
      <c r="C40" s="24" t="s">
        <v>13</v>
      </c>
      <c r="D40" s="39">
        <v>1</v>
      </c>
      <c r="E40" s="195"/>
      <c r="F40" s="180">
        <f t="shared" si="0"/>
        <v>0</v>
      </c>
      <c r="G40" s="60"/>
    </row>
    <row r="41" spans="1:8" s="2" customFormat="1" x14ac:dyDescent="0.2">
      <c r="A41" s="572"/>
      <c r="B41" s="573"/>
      <c r="C41" s="574"/>
      <c r="D41" s="575"/>
      <c r="E41" s="576"/>
      <c r="F41" s="577"/>
      <c r="G41" s="578"/>
    </row>
    <row r="42" spans="1:8" s="2" customFormat="1" x14ac:dyDescent="0.2">
      <c r="A42" s="572"/>
      <c r="B42" s="573" t="s">
        <v>52</v>
      </c>
      <c r="C42" s="574"/>
      <c r="D42" s="575"/>
      <c r="E42" s="576"/>
      <c r="F42" s="577"/>
      <c r="G42" s="578"/>
    </row>
    <row r="43" spans="1:8" s="2" customFormat="1" ht="20.399999999999999" x14ac:dyDescent="0.25">
      <c r="A43" s="48" t="s">
        <v>88</v>
      </c>
      <c r="B43" s="63" t="s">
        <v>50</v>
      </c>
      <c r="C43" s="24" t="s">
        <v>8</v>
      </c>
      <c r="D43" s="39">
        <f>6.5*4.25</f>
        <v>27.625</v>
      </c>
      <c r="E43" s="195"/>
      <c r="F43" s="180">
        <f t="shared" ref="F43:F49" si="1">D43*E43</f>
        <v>0</v>
      </c>
      <c r="G43" s="60"/>
    </row>
    <row r="44" spans="1:8" s="2" customFormat="1" ht="20.399999999999999" x14ac:dyDescent="0.25">
      <c r="A44" s="48" t="s">
        <v>89</v>
      </c>
      <c r="B44" s="63" t="s">
        <v>56</v>
      </c>
      <c r="C44" s="24" t="s">
        <v>8</v>
      </c>
      <c r="D44" s="39">
        <f>2.1*7*2</f>
        <v>29.400000000000002</v>
      </c>
      <c r="E44" s="195"/>
      <c r="F44" s="180">
        <f t="shared" si="1"/>
        <v>0</v>
      </c>
      <c r="G44" s="60"/>
    </row>
    <row r="45" spans="1:8" s="2" customFormat="1" x14ac:dyDescent="0.25">
      <c r="A45" s="48" t="s">
        <v>90</v>
      </c>
      <c r="B45" s="63" t="s">
        <v>57</v>
      </c>
      <c r="C45" s="24" t="s">
        <v>25</v>
      </c>
      <c r="D45" s="39">
        <f>0.6*2*7.1</f>
        <v>8.52</v>
      </c>
      <c r="E45" s="195"/>
      <c r="F45" s="180">
        <f t="shared" si="1"/>
        <v>0</v>
      </c>
      <c r="G45" s="60"/>
    </row>
    <row r="46" spans="1:8" s="2" customFormat="1" x14ac:dyDescent="0.25">
      <c r="A46" s="48" t="s">
        <v>91</v>
      </c>
      <c r="B46" s="63" t="s">
        <v>51</v>
      </c>
      <c r="C46" s="24" t="s">
        <v>35</v>
      </c>
      <c r="D46" s="39">
        <v>1.5</v>
      </c>
      <c r="E46" s="195"/>
      <c r="F46" s="180">
        <f t="shared" si="1"/>
        <v>0</v>
      </c>
      <c r="G46" s="60"/>
    </row>
    <row r="47" spans="1:8" s="2" customFormat="1" x14ac:dyDescent="0.25">
      <c r="A47" s="48" t="s">
        <v>92</v>
      </c>
      <c r="B47" s="63" t="s">
        <v>54</v>
      </c>
      <c r="C47" s="24" t="s">
        <v>8</v>
      </c>
      <c r="D47" s="39">
        <f>1.5*1</f>
        <v>1.5</v>
      </c>
      <c r="E47" s="195"/>
      <c r="F47" s="180">
        <f t="shared" si="1"/>
        <v>0</v>
      </c>
      <c r="G47" s="60"/>
    </row>
    <row r="48" spans="1:8" s="2" customFormat="1" x14ac:dyDescent="0.25">
      <c r="A48" s="48" t="s">
        <v>93</v>
      </c>
      <c r="B48" s="63" t="s">
        <v>55</v>
      </c>
      <c r="C48" s="24" t="s">
        <v>8</v>
      </c>
      <c r="D48" s="39">
        <f>2.2*3.5+1</f>
        <v>8.7000000000000011</v>
      </c>
      <c r="E48" s="195"/>
      <c r="F48" s="180">
        <f t="shared" si="1"/>
        <v>0</v>
      </c>
      <c r="G48" s="60"/>
    </row>
    <row r="49" spans="1:7" s="2" customFormat="1" x14ac:dyDescent="0.25">
      <c r="A49" s="48" t="s">
        <v>94</v>
      </c>
      <c r="B49" s="63" t="s">
        <v>61</v>
      </c>
      <c r="C49" s="24" t="s">
        <v>8</v>
      </c>
      <c r="D49" s="39">
        <v>4</v>
      </c>
      <c r="E49" s="195"/>
      <c r="F49" s="180">
        <f t="shared" si="1"/>
        <v>0</v>
      </c>
      <c r="G49" s="60"/>
    </row>
    <row r="50" spans="1:7" s="2" customFormat="1" x14ac:dyDescent="0.2">
      <c r="A50" s="572"/>
      <c r="B50" s="573"/>
      <c r="C50" s="574"/>
      <c r="D50" s="575"/>
      <c r="E50" s="576"/>
      <c r="F50" s="577"/>
      <c r="G50" s="578"/>
    </row>
    <row r="51" spans="1:7" s="2" customFormat="1" x14ac:dyDescent="0.2">
      <c r="A51" s="572"/>
      <c r="B51" s="573" t="s">
        <v>58</v>
      </c>
      <c r="C51" s="574"/>
      <c r="D51" s="575"/>
      <c r="E51" s="576"/>
      <c r="F51" s="577"/>
      <c r="G51" s="578"/>
    </row>
    <row r="52" spans="1:7" s="2" customFormat="1" x14ac:dyDescent="0.25">
      <c r="A52" s="48" t="s">
        <v>95</v>
      </c>
      <c r="B52" s="63" t="s">
        <v>62</v>
      </c>
      <c r="C52" s="24" t="s">
        <v>8</v>
      </c>
      <c r="D52" s="39">
        <v>26</v>
      </c>
      <c r="E52" s="195"/>
      <c r="F52" s="180">
        <f>D52*E52</f>
        <v>0</v>
      </c>
      <c r="G52" s="60"/>
    </row>
    <row r="53" spans="1:7" s="2" customFormat="1" x14ac:dyDescent="0.25">
      <c r="A53" s="48" t="s">
        <v>86</v>
      </c>
      <c r="B53" s="63" t="s">
        <v>59</v>
      </c>
      <c r="C53" s="24" t="s">
        <v>8</v>
      </c>
      <c r="D53" s="39">
        <f>130*2</f>
        <v>260</v>
      </c>
      <c r="E53" s="195"/>
      <c r="F53" s="180">
        <f>D53*E53</f>
        <v>0</v>
      </c>
      <c r="G53" s="60"/>
    </row>
    <row r="54" spans="1:7" s="2" customFormat="1" x14ac:dyDescent="0.25">
      <c r="A54" s="48" t="s">
        <v>566</v>
      </c>
      <c r="B54" s="63" t="s">
        <v>60</v>
      </c>
      <c r="C54" s="24" t="s">
        <v>8</v>
      </c>
      <c r="D54" s="39">
        <f>2.5*8.5</f>
        <v>21.25</v>
      </c>
      <c r="E54" s="195"/>
      <c r="F54" s="180">
        <f>D54*E54</f>
        <v>0</v>
      </c>
      <c r="G54" s="60"/>
    </row>
    <row r="55" spans="1:7" s="2" customFormat="1" x14ac:dyDescent="0.25">
      <c r="A55" s="48" t="s">
        <v>567</v>
      </c>
      <c r="B55" s="63" t="s">
        <v>64</v>
      </c>
      <c r="C55" s="24" t="s">
        <v>8</v>
      </c>
      <c r="D55" s="39">
        <f>32*0.1</f>
        <v>3.2</v>
      </c>
      <c r="E55" s="195"/>
      <c r="F55" s="180">
        <f>D55*E55</f>
        <v>0</v>
      </c>
      <c r="G55" s="60"/>
    </row>
    <row r="56" spans="1:7" s="2" customFormat="1" x14ac:dyDescent="0.2">
      <c r="A56" s="572"/>
      <c r="B56" s="573"/>
      <c r="C56" s="574"/>
      <c r="D56" s="575"/>
      <c r="E56" s="576"/>
      <c r="F56" s="577"/>
      <c r="G56" s="578"/>
    </row>
    <row r="57" spans="1:7" s="2" customFormat="1" x14ac:dyDescent="0.2">
      <c r="A57" s="572"/>
      <c r="B57" s="573" t="s">
        <v>63</v>
      </c>
      <c r="C57" s="574"/>
      <c r="D57" s="575"/>
      <c r="E57" s="576"/>
      <c r="F57" s="577"/>
      <c r="G57" s="578"/>
    </row>
    <row r="58" spans="1:7" s="2" customFormat="1" ht="20.399999999999999" x14ac:dyDescent="0.25">
      <c r="A58" s="48" t="s">
        <v>568</v>
      </c>
      <c r="B58" s="63" t="s">
        <v>65</v>
      </c>
      <c r="C58" s="12" t="s">
        <v>13</v>
      </c>
      <c r="D58" s="65">
        <v>1</v>
      </c>
      <c r="E58" s="195"/>
      <c r="F58" s="180">
        <f>D58*E58</f>
        <v>0</v>
      </c>
      <c r="G58" s="60"/>
    </row>
    <row r="59" spans="1:7" s="2" customFormat="1" ht="20.399999999999999" x14ac:dyDescent="0.25">
      <c r="A59" s="48" t="s">
        <v>569</v>
      </c>
      <c r="B59" s="63" t="s">
        <v>66</v>
      </c>
      <c r="C59" s="12" t="s">
        <v>13</v>
      </c>
      <c r="D59" s="65">
        <v>1</v>
      </c>
      <c r="E59" s="195"/>
      <c r="F59" s="180">
        <f>D59*E59</f>
        <v>0</v>
      </c>
      <c r="G59" s="60"/>
    </row>
    <row r="60" spans="1:7" s="2" customFormat="1" x14ac:dyDescent="0.25">
      <c r="A60" s="48" t="s">
        <v>570</v>
      </c>
      <c r="B60" s="63" t="s">
        <v>67</v>
      </c>
      <c r="C60" s="24" t="s">
        <v>13</v>
      </c>
      <c r="D60" s="39">
        <v>1</v>
      </c>
      <c r="E60" s="195"/>
      <c r="F60" s="180">
        <f>D60*E60</f>
        <v>0</v>
      </c>
      <c r="G60" s="60"/>
    </row>
    <row r="61" spans="1:7" s="2" customFormat="1" x14ac:dyDescent="0.2">
      <c r="A61" s="572"/>
      <c r="B61" s="573"/>
      <c r="C61" s="574"/>
      <c r="D61" s="575"/>
      <c r="E61" s="576"/>
      <c r="F61" s="577"/>
      <c r="G61" s="578"/>
    </row>
    <row r="62" spans="1:7" s="2" customFormat="1" x14ac:dyDescent="0.2">
      <c r="A62" s="572"/>
      <c r="B62" s="573" t="s">
        <v>71</v>
      </c>
      <c r="C62" s="574"/>
      <c r="D62" s="575"/>
      <c r="E62" s="576"/>
      <c r="F62" s="577"/>
      <c r="G62" s="578"/>
    </row>
    <row r="63" spans="1:7" s="2" customFormat="1" x14ac:dyDescent="0.25">
      <c r="A63" s="48" t="s">
        <v>571</v>
      </c>
      <c r="B63" s="63" t="s">
        <v>72</v>
      </c>
      <c r="C63" s="24" t="s">
        <v>13</v>
      </c>
      <c r="D63" s="39">
        <v>2</v>
      </c>
      <c r="E63" s="195"/>
      <c r="F63" s="180">
        <f>D63*E63</f>
        <v>0</v>
      </c>
      <c r="G63" s="60"/>
    </row>
    <row r="64" spans="1:7" s="5" customFormat="1" x14ac:dyDescent="0.25">
      <c r="A64" s="48" t="s">
        <v>572</v>
      </c>
      <c r="B64" s="25" t="s">
        <v>84</v>
      </c>
      <c r="C64" s="24" t="s">
        <v>13</v>
      </c>
      <c r="D64" s="39">
        <v>9</v>
      </c>
      <c r="E64" s="195"/>
      <c r="F64" s="180">
        <f>D64*E64</f>
        <v>0</v>
      </c>
      <c r="G64" s="60"/>
    </row>
    <row r="65" spans="1:7" s="5" customFormat="1" x14ac:dyDescent="0.2">
      <c r="A65" s="572"/>
      <c r="B65" s="573"/>
      <c r="C65" s="574"/>
      <c r="D65" s="575"/>
      <c r="E65" s="576"/>
      <c r="F65" s="577"/>
      <c r="G65" s="578"/>
    </row>
    <row r="66" spans="1:7" s="2" customFormat="1" x14ac:dyDescent="0.2">
      <c r="A66" s="595"/>
      <c r="B66" s="596" t="s">
        <v>15</v>
      </c>
      <c r="C66" s="597"/>
      <c r="D66" s="598"/>
      <c r="E66" s="596"/>
      <c r="F66" s="596"/>
      <c r="G66" s="599"/>
    </row>
    <row r="67" spans="1:7" s="2" customFormat="1" x14ac:dyDescent="0.2">
      <c r="A67" s="48" t="s">
        <v>573</v>
      </c>
      <c r="B67" s="14" t="s">
        <v>16</v>
      </c>
      <c r="C67" s="19" t="s">
        <v>13</v>
      </c>
      <c r="D67" s="35">
        <v>1</v>
      </c>
      <c r="E67" s="195"/>
      <c r="F67" s="180">
        <f>D67*E67</f>
        <v>0</v>
      </c>
      <c r="G67" s="49"/>
    </row>
    <row r="68" spans="1:7" s="5" customFormat="1" x14ac:dyDescent="0.2">
      <c r="A68" s="579"/>
      <c r="B68" s="580"/>
      <c r="C68" s="581"/>
      <c r="D68" s="582"/>
      <c r="E68" s="582"/>
      <c r="F68" s="582"/>
      <c r="G68" s="583"/>
    </row>
    <row r="69" spans="1:7" s="553" customFormat="1" ht="13.8" thickBot="1" x14ac:dyDescent="0.3">
      <c r="A69" s="546" t="s">
        <v>18</v>
      </c>
      <c r="B69" s="547" t="s">
        <v>585</v>
      </c>
      <c r="C69" s="548"/>
      <c r="D69" s="549"/>
      <c r="E69" s="550"/>
      <c r="F69" s="551">
        <f>SUM(F10:F68)</f>
        <v>0</v>
      </c>
      <c r="G69" s="552"/>
    </row>
    <row r="70" spans="1:7" s="16" customFormat="1" x14ac:dyDescent="0.2">
      <c r="A70" s="41"/>
      <c r="B70" s="42"/>
      <c r="C70" s="43"/>
      <c r="D70" s="44"/>
      <c r="E70" s="45"/>
      <c r="F70" s="41"/>
      <c r="G70" s="41"/>
    </row>
    <row r="71" spans="1:7" s="16" customFormat="1" x14ac:dyDescent="0.2">
      <c r="A71" s="41"/>
      <c r="B71" s="42" t="s">
        <v>98</v>
      </c>
      <c r="C71" s="43"/>
      <c r="D71" s="44"/>
      <c r="E71" s="45"/>
      <c r="F71" s="41"/>
      <c r="G71" s="41"/>
    </row>
    <row r="72" spans="1:7" s="16" customFormat="1" x14ac:dyDescent="0.2">
      <c r="A72" s="41"/>
      <c r="B72" s="42"/>
      <c r="C72" s="43"/>
      <c r="D72" s="44"/>
      <c r="E72" s="45"/>
      <c r="F72" s="41"/>
      <c r="G72" s="41"/>
    </row>
    <row r="73" spans="1:7" s="16" customFormat="1" x14ac:dyDescent="0.2">
      <c r="A73" s="41"/>
      <c r="B73" s="42"/>
      <c r="C73" s="43"/>
      <c r="D73" s="44"/>
      <c r="E73" s="45"/>
      <c r="F73" s="41"/>
      <c r="G73" s="41"/>
    </row>
    <row r="74" spans="1:7" s="16" customFormat="1" x14ac:dyDescent="0.2">
      <c r="A74" s="41"/>
      <c r="B74" s="42"/>
      <c r="C74" s="43"/>
      <c r="D74" s="44"/>
      <c r="E74" s="45"/>
      <c r="F74" s="41"/>
      <c r="G74" s="41"/>
    </row>
    <row r="75" spans="1:7" s="16" customFormat="1" x14ac:dyDescent="0.2">
      <c r="A75" s="41"/>
      <c r="B75" s="42"/>
      <c r="C75" s="43"/>
      <c r="D75" s="44"/>
      <c r="E75" s="45"/>
      <c r="F75" s="41"/>
      <c r="G75" s="41"/>
    </row>
    <row r="76" spans="1:7" x14ac:dyDescent="0.25">
      <c r="A76" s="7"/>
    </row>
    <row r="77" spans="1:7" x14ac:dyDescent="0.25">
      <c r="A77" s="7"/>
    </row>
    <row r="78" spans="1:7" x14ac:dyDescent="0.25">
      <c r="A78" s="7"/>
    </row>
    <row r="86" spans="2:2" x14ac:dyDescent="0.25">
      <c r="B86" s="601" t="s">
        <v>587</v>
      </c>
    </row>
  </sheetData>
  <phoneticPr fontId="2" type="noConversion"/>
  <printOptions horizontalCentered="1"/>
  <pageMargins left="0.39370078740157483" right="0.39370078740157483" top="0.98425196850393704" bottom="0.59055118110236227" header="0.59055118110236227" footer="0.19685039370078741"/>
  <pageSetup paperSize="9" fitToHeight="0" orientation="landscape" r:id="rId1"/>
  <headerFooter alignWithMargins="0">
    <oddHeader>&amp;L&amp;G&amp;RPříloha č. 2 -VÝKAZ VÝMĚR</oddHeader>
    <oddFooter>&amp;L&amp;8 28. 6. 2016&amp;C&amp;8str. / &amp;"Arial,Kurzíva"page&amp;"Arial,Obyčejné" &amp;P / &amp;N
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6"/>
  <sheetViews>
    <sheetView workbookViewId="0">
      <selection activeCell="C12" sqref="C12"/>
    </sheetView>
  </sheetViews>
  <sheetFormatPr defaultColWidth="9.109375" defaultRowHeight="13.2" x14ac:dyDescent="0.25"/>
  <cols>
    <col min="1" max="1" width="5.6640625" style="247" customWidth="1"/>
    <col min="2" max="2" width="7.6640625" style="74" customWidth="1"/>
    <col min="3" max="3" width="80.6640625" style="74" customWidth="1"/>
    <col min="4" max="4" width="7.33203125" style="248" customWidth="1"/>
    <col min="5" max="5" width="5.6640625" style="74" customWidth="1"/>
    <col min="6" max="7" width="14.6640625" style="121" customWidth="1"/>
    <col min="8" max="9" width="15.6640625" style="249" customWidth="1"/>
    <col min="10" max="10" width="15.6640625" style="120" customWidth="1"/>
    <col min="11" max="11" width="18.6640625" style="230" customWidth="1"/>
    <col min="12" max="12" width="11.21875" style="182" customWidth="1"/>
    <col min="13" max="16384" width="9.109375" style="182"/>
  </cols>
  <sheetData>
    <row r="1" spans="1:14" s="82" customFormat="1" ht="15.6" customHeight="1" x14ac:dyDescent="0.25">
      <c r="A1" s="202"/>
      <c r="B1" s="92"/>
      <c r="C1" s="92"/>
      <c r="D1" s="92"/>
      <c r="E1" s="92"/>
      <c r="F1" s="92"/>
      <c r="G1" s="92"/>
      <c r="H1" s="92"/>
      <c r="I1" s="92"/>
      <c r="J1" s="92"/>
      <c r="K1" s="92"/>
      <c r="L1" s="203"/>
      <c r="M1" s="204"/>
      <c r="N1" s="91"/>
    </row>
    <row r="2" spans="1:14" s="82" customFormat="1" ht="12.75" customHeight="1" x14ac:dyDescent="0.25">
      <c r="A2" s="466" t="s">
        <v>189</v>
      </c>
      <c r="B2" s="84"/>
      <c r="C2" s="204"/>
      <c r="D2" s="84"/>
      <c r="E2" s="84"/>
      <c r="F2" s="84"/>
      <c r="G2" s="84"/>
      <c r="H2" s="84"/>
      <c r="I2" s="84"/>
      <c r="J2" s="84"/>
      <c r="K2" s="84"/>
      <c r="L2" s="84"/>
      <c r="M2" s="83"/>
      <c r="N2" s="83"/>
    </row>
    <row r="3" spans="1:14" s="82" customFormat="1" ht="12.75" customHeight="1" x14ac:dyDescent="0.25">
      <c r="A3" s="466" t="s">
        <v>579</v>
      </c>
      <c r="B3" s="84"/>
      <c r="C3" s="204"/>
      <c r="D3" s="84"/>
      <c r="E3" s="84"/>
      <c r="F3" s="84"/>
      <c r="G3" s="84"/>
      <c r="H3" s="84"/>
      <c r="I3" s="84"/>
      <c r="J3" s="84"/>
      <c r="K3" s="84"/>
      <c r="L3" s="84"/>
      <c r="M3" s="83"/>
      <c r="N3" s="83"/>
    </row>
    <row r="4" spans="1:14" s="82" customFormat="1" ht="15.75" customHeight="1" thickBot="1" x14ac:dyDescent="0.3">
      <c r="A4" s="84"/>
      <c r="B4" s="84"/>
      <c r="C4" s="204"/>
      <c r="D4" s="84"/>
      <c r="E4" s="84"/>
      <c r="F4" s="84"/>
      <c r="G4" s="84"/>
      <c r="H4" s="84"/>
      <c r="I4" s="84"/>
      <c r="J4" s="84"/>
      <c r="K4" s="84"/>
      <c r="L4" s="84"/>
      <c r="M4" s="83"/>
      <c r="N4" s="83"/>
    </row>
    <row r="5" spans="1:14" s="212" customFormat="1" ht="39.9" customHeight="1" thickBot="1" x14ac:dyDescent="0.3">
      <c r="A5" s="138" t="s">
        <v>368</v>
      </c>
      <c r="B5" s="136" t="s">
        <v>367</v>
      </c>
      <c r="C5" s="136" t="s">
        <v>366</v>
      </c>
      <c r="D5" s="137" t="s">
        <v>365</v>
      </c>
      <c r="E5" s="136" t="s">
        <v>364</v>
      </c>
      <c r="F5" s="135" t="s">
        <v>363</v>
      </c>
      <c r="G5" s="135" t="s">
        <v>362</v>
      </c>
      <c r="H5" s="135" t="s">
        <v>361</v>
      </c>
      <c r="I5" s="135" t="s">
        <v>360</v>
      </c>
      <c r="J5" s="135" t="s">
        <v>359</v>
      </c>
      <c r="K5" s="134" t="s">
        <v>6</v>
      </c>
      <c r="L5" s="346" t="s">
        <v>555</v>
      </c>
    </row>
    <row r="6" spans="1:14" s="215" customFormat="1" ht="39.9" hidden="1" customHeight="1" thickBot="1" x14ac:dyDescent="0.3">
      <c r="A6" s="138" t="s">
        <v>379</v>
      </c>
      <c r="B6" s="136" t="s">
        <v>378</v>
      </c>
      <c r="C6" s="136" t="s">
        <v>377</v>
      </c>
      <c r="D6" s="137" t="s">
        <v>376</v>
      </c>
      <c r="E6" s="136" t="s">
        <v>375</v>
      </c>
      <c r="F6" s="135" t="s">
        <v>374</v>
      </c>
      <c r="G6" s="135" t="s">
        <v>373</v>
      </c>
      <c r="H6" s="135" t="s">
        <v>372</v>
      </c>
      <c r="I6" s="135" t="s">
        <v>371</v>
      </c>
      <c r="J6" s="135" t="s">
        <v>370</v>
      </c>
      <c r="K6" s="134" t="s">
        <v>369</v>
      </c>
    </row>
    <row r="7" spans="1:14" ht="9.9" customHeight="1" x14ac:dyDescent="0.25">
      <c r="A7" s="216" t="s">
        <v>368</v>
      </c>
      <c r="B7" s="216" t="s">
        <v>367</v>
      </c>
      <c r="C7" s="217" t="s">
        <v>366</v>
      </c>
      <c r="D7" s="218" t="s">
        <v>365</v>
      </c>
      <c r="E7" s="216" t="s">
        <v>364</v>
      </c>
      <c r="F7" s="219" t="s">
        <v>363</v>
      </c>
      <c r="G7" s="219" t="s">
        <v>362</v>
      </c>
      <c r="H7" s="220" t="s">
        <v>361</v>
      </c>
      <c r="I7" s="220" t="s">
        <v>360</v>
      </c>
      <c r="J7" s="221" t="s">
        <v>359</v>
      </c>
      <c r="K7" s="216" t="s">
        <v>6</v>
      </c>
    </row>
    <row r="8" spans="1:14" ht="15" customHeight="1" x14ac:dyDescent="0.25">
      <c r="A8" s="222"/>
      <c r="B8" s="132"/>
      <c r="C8" s="223"/>
      <c r="D8" s="224"/>
      <c r="E8" s="225"/>
      <c r="F8" s="129"/>
      <c r="G8" s="129"/>
      <c r="H8" s="226"/>
      <c r="I8" s="226"/>
      <c r="J8" s="131"/>
      <c r="K8" s="227"/>
    </row>
    <row r="9" spans="1:14" ht="15" customHeight="1" x14ac:dyDescent="0.25">
      <c r="A9" s="228"/>
      <c r="C9" s="130" t="s">
        <v>316</v>
      </c>
      <c r="D9" s="141"/>
      <c r="E9" s="225"/>
      <c r="F9" s="140"/>
      <c r="G9" s="140"/>
    </row>
    <row r="10" spans="1:14" ht="15" customHeight="1" x14ac:dyDescent="0.25">
      <c r="A10" s="228">
        <v>1</v>
      </c>
      <c r="C10" s="231" t="s">
        <v>403</v>
      </c>
      <c r="D10" s="141">
        <v>1</v>
      </c>
      <c r="E10" s="225" t="s">
        <v>132</v>
      </c>
      <c r="F10" s="199"/>
      <c r="G10" s="199"/>
      <c r="H10" s="232">
        <f t="shared" ref="H10:H14" si="0">D10*F10</f>
        <v>0</v>
      </c>
      <c r="I10" s="232">
        <f t="shared" ref="I10:I14" si="1">D10*G10</f>
        <v>0</v>
      </c>
      <c r="J10" s="233">
        <f>H10+I10</f>
        <v>0</v>
      </c>
    </row>
    <row r="11" spans="1:14" ht="15" customHeight="1" x14ac:dyDescent="0.25">
      <c r="A11" s="228">
        <v>2</v>
      </c>
      <c r="C11" s="231" t="s">
        <v>402</v>
      </c>
      <c r="D11" s="141">
        <v>1</v>
      </c>
      <c r="E11" s="225" t="s">
        <v>132</v>
      </c>
      <c r="F11" s="199"/>
      <c r="G11" s="199"/>
      <c r="H11" s="232">
        <f t="shared" si="0"/>
        <v>0</v>
      </c>
      <c r="I11" s="232">
        <f t="shared" si="1"/>
        <v>0</v>
      </c>
      <c r="J11" s="233">
        <f t="shared" ref="J11:J14" si="2">H11+I11</f>
        <v>0</v>
      </c>
    </row>
    <row r="12" spans="1:14" ht="15" customHeight="1" x14ac:dyDescent="0.25">
      <c r="A12" s="228">
        <v>3</v>
      </c>
      <c r="C12" s="231" t="s">
        <v>401</v>
      </c>
      <c r="D12" s="141">
        <v>30</v>
      </c>
      <c r="E12" s="225" t="s">
        <v>35</v>
      </c>
      <c r="F12" s="199"/>
      <c r="G12" s="199"/>
      <c r="H12" s="232">
        <f t="shared" si="0"/>
        <v>0</v>
      </c>
      <c r="I12" s="232">
        <f t="shared" si="1"/>
        <v>0</v>
      </c>
      <c r="J12" s="233">
        <f t="shared" si="2"/>
        <v>0</v>
      </c>
    </row>
    <row r="13" spans="1:14" ht="15" customHeight="1" x14ac:dyDescent="0.25">
      <c r="A13" s="228">
        <v>4</v>
      </c>
      <c r="C13" s="235" t="s">
        <v>400</v>
      </c>
      <c r="D13" s="141">
        <v>15</v>
      </c>
      <c r="E13" s="225" t="s">
        <v>35</v>
      </c>
      <c r="F13" s="199"/>
      <c r="G13" s="199"/>
      <c r="H13" s="232">
        <f t="shared" si="0"/>
        <v>0</v>
      </c>
      <c r="I13" s="232">
        <f t="shared" si="1"/>
        <v>0</v>
      </c>
      <c r="J13" s="233">
        <f t="shared" si="2"/>
        <v>0</v>
      </c>
    </row>
    <row r="14" spans="1:14" ht="15" customHeight="1" x14ac:dyDescent="0.25">
      <c r="A14" s="228">
        <v>5</v>
      </c>
      <c r="C14" s="235" t="s">
        <v>384</v>
      </c>
      <c r="D14" s="141">
        <v>1</v>
      </c>
      <c r="E14" s="225" t="s">
        <v>286</v>
      </c>
      <c r="F14" s="199"/>
      <c r="G14" s="199"/>
      <c r="H14" s="232">
        <f t="shared" si="0"/>
        <v>0</v>
      </c>
      <c r="I14" s="232">
        <f t="shared" si="1"/>
        <v>0</v>
      </c>
      <c r="J14" s="233">
        <f t="shared" si="2"/>
        <v>0</v>
      </c>
    </row>
    <row r="15" spans="1:14" ht="15" customHeight="1" x14ac:dyDescent="0.25">
      <c r="A15" s="228"/>
      <c r="C15" s="235"/>
      <c r="D15" s="141"/>
      <c r="E15" s="225"/>
      <c r="F15" s="140"/>
      <c r="G15" s="140"/>
      <c r="H15" s="232"/>
      <c r="I15" s="232"/>
      <c r="J15" s="233"/>
    </row>
    <row r="16" spans="1:14" ht="15" customHeight="1" thickBot="1" x14ac:dyDescent="0.3">
      <c r="A16" s="236"/>
      <c r="B16" s="187"/>
      <c r="C16" s="237"/>
      <c r="D16" s="238"/>
      <c r="E16" s="239"/>
      <c r="F16" s="128"/>
      <c r="G16" s="128"/>
      <c r="H16" s="251"/>
      <c r="I16" s="251"/>
      <c r="J16" s="252"/>
      <c r="K16" s="188"/>
    </row>
    <row r="17" spans="1:11" ht="20.100000000000001" customHeight="1" thickBot="1" x14ac:dyDescent="0.35">
      <c r="A17" s="242"/>
      <c r="B17" s="243"/>
      <c r="C17" s="127" t="s">
        <v>285</v>
      </c>
      <c r="D17" s="244">
        <f>SUM(D8:D16)</f>
        <v>48</v>
      </c>
      <c r="E17" s="125"/>
      <c r="F17" s="126"/>
      <c r="G17" s="126"/>
      <c r="H17" s="178">
        <f>SUM(H8:H16)</f>
        <v>0</v>
      </c>
      <c r="I17" s="178">
        <f>SUM(I8:I16)</f>
        <v>0</v>
      </c>
      <c r="J17" s="179">
        <f>SUM(J8:J16)</f>
        <v>0</v>
      </c>
      <c r="K17" s="245"/>
    </row>
    <row r="18" spans="1:11" s="212" customFormat="1" ht="15" customHeight="1" x14ac:dyDescent="0.25">
      <c r="C18" s="246"/>
      <c r="D18" s="213"/>
      <c r="F18" s="124"/>
      <c r="G18" s="124"/>
      <c r="H18" s="214"/>
      <c r="I18" s="214"/>
      <c r="J18" s="123"/>
    </row>
    <row r="19" spans="1:11" s="212" customFormat="1" x14ac:dyDescent="0.25">
      <c r="D19" s="213"/>
      <c r="F19" s="124"/>
      <c r="G19" s="124"/>
      <c r="H19" s="214"/>
      <c r="I19" s="214"/>
      <c r="J19" s="123"/>
    </row>
    <row r="20" spans="1:11" s="212" customFormat="1" x14ac:dyDescent="0.25">
      <c r="D20" s="213"/>
      <c r="F20" s="124"/>
      <c r="G20" s="124"/>
      <c r="H20" s="214"/>
      <c r="I20" s="214"/>
      <c r="J20" s="123"/>
    </row>
    <row r="21" spans="1:11" s="212" customFormat="1" x14ac:dyDescent="0.25">
      <c r="D21" s="213"/>
      <c r="F21" s="124"/>
      <c r="G21" s="124"/>
      <c r="H21" s="214"/>
      <c r="I21" s="214"/>
      <c r="J21" s="123"/>
    </row>
    <row r="22" spans="1:11" s="212" customFormat="1" x14ac:dyDescent="0.25">
      <c r="D22" s="213"/>
      <c r="F22" s="124"/>
      <c r="G22" s="124"/>
      <c r="H22" s="214"/>
      <c r="I22" s="214"/>
      <c r="J22" s="123"/>
    </row>
    <row r="23" spans="1:11" s="212" customFormat="1" x14ac:dyDescent="0.25">
      <c r="D23" s="213"/>
      <c r="F23" s="124"/>
      <c r="G23" s="124"/>
      <c r="H23" s="214"/>
      <c r="I23" s="214"/>
      <c r="J23" s="123"/>
    </row>
    <row r="24" spans="1:11" s="212" customFormat="1" x14ac:dyDescent="0.25">
      <c r="D24" s="213"/>
      <c r="F24" s="124"/>
      <c r="G24" s="124"/>
      <c r="H24" s="214"/>
      <c r="I24" s="214"/>
      <c r="J24" s="123"/>
    </row>
    <row r="25" spans="1:11" s="212" customFormat="1" x14ac:dyDescent="0.25">
      <c r="D25" s="213"/>
      <c r="F25" s="124"/>
      <c r="G25" s="124"/>
      <c r="H25" s="214"/>
      <c r="I25" s="214"/>
      <c r="J25" s="123"/>
    </row>
    <row r="26" spans="1:11" s="212" customFormat="1" x14ac:dyDescent="0.25">
      <c r="D26" s="213"/>
      <c r="F26" s="124"/>
      <c r="G26" s="124"/>
      <c r="H26" s="214"/>
      <c r="I26" s="214"/>
      <c r="J26" s="123"/>
    </row>
    <row r="27" spans="1:11" s="212" customFormat="1" x14ac:dyDescent="0.25">
      <c r="D27" s="213"/>
      <c r="F27" s="124"/>
      <c r="G27" s="124"/>
      <c r="H27" s="214"/>
      <c r="I27" s="214"/>
      <c r="J27" s="123"/>
    </row>
    <row r="28" spans="1:11" s="212" customFormat="1" x14ac:dyDescent="0.25">
      <c r="D28" s="213"/>
      <c r="F28" s="124"/>
      <c r="G28" s="124"/>
      <c r="H28" s="214"/>
      <c r="I28" s="214"/>
      <c r="J28" s="123"/>
    </row>
    <row r="29" spans="1:11" s="212" customFormat="1" x14ac:dyDescent="0.25">
      <c r="D29" s="213"/>
      <c r="F29" s="124"/>
      <c r="G29" s="124"/>
      <c r="H29" s="214"/>
      <c r="I29" s="214"/>
      <c r="J29" s="123"/>
    </row>
    <row r="30" spans="1:11" s="212" customFormat="1" x14ac:dyDescent="0.25">
      <c r="D30" s="213"/>
      <c r="F30" s="124"/>
      <c r="G30" s="124"/>
      <c r="H30" s="214"/>
      <c r="I30" s="214"/>
      <c r="J30" s="123"/>
    </row>
    <row r="31" spans="1:11" s="212" customFormat="1" x14ac:dyDescent="0.25">
      <c r="D31" s="213"/>
      <c r="F31" s="124"/>
      <c r="G31" s="124"/>
      <c r="H31" s="214"/>
      <c r="I31" s="214"/>
      <c r="J31" s="123"/>
    </row>
    <row r="32" spans="1:11" s="212" customFormat="1" x14ac:dyDescent="0.25">
      <c r="D32" s="213"/>
      <c r="F32" s="124"/>
      <c r="G32" s="124"/>
      <c r="H32" s="214"/>
      <c r="I32" s="214"/>
      <c r="J32" s="123"/>
    </row>
    <row r="33" spans="4:10" s="212" customFormat="1" x14ac:dyDescent="0.25">
      <c r="D33" s="213"/>
      <c r="F33" s="124"/>
      <c r="G33" s="124"/>
      <c r="H33" s="214"/>
      <c r="I33" s="214"/>
      <c r="J33" s="123"/>
    </row>
    <row r="34" spans="4:10" s="212" customFormat="1" x14ac:dyDescent="0.25">
      <c r="D34" s="213"/>
      <c r="F34" s="124"/>
      <c r="G34" s="124"/>
      <c r="H34" s="214"/>
      <c r="I34" s="214"/>
      <c r="J34" s="123"/>
    </row>
    <row r="35" spans="4:10" s="212" customFormat="1" x14ac:dyDescent="0.25">
      <c r="D35" s="213"/>
      <c r="F35" s="124"/>
      <c r="G35" s="124"/>
      <c r="H35" s="214"/>
      <c r="I35" s="214"/>
      <c r="J35" s="123"/>
    </row>
    <row r="36" spans="4:10" s="212" customFormat="1" x14ac:dyDescent="0.25">
      <c r="D36" s="213"/>
      <c r="F36" s="124"/>
      <c r="G36" s="124"/>
      <c r="H36" s="214"/>
      <c r="I36" s="214"/>
      <c r="J36" s="123"/>
    </row>
    <row r="37" spans="4:10" s="212" customFormat="1" x14ac:dyDescent="0.25">
      <c r="D37" s="213"/>
      <c r="F37" s="124"/>
      <c r="G37" s="124"/>
      <c r="H37" s="214"/>
      <c r="I37" s="214"/>
      <c r="J37" s="123"/>
    </row>
    <row r="38" spans="4:10" s="212" customFormat="1" x14ac:dyDescent="0.25">
      <c r="D38" s="213"/>
      <c r="F38" s="124"/>
      <c r="G38" s="124"/>
      <c r="H38" s="214"/>
      <c r="I38" s="214"/>
      <c r="J38" s="123"/>
    </row>
    <row r="39" spans="4:10" s="212" customFormat="1" x14ac:dyDescent="0.25">
      <c r="D39" s="213"/>
      <c r="F39" s="124"/>
      <c r="G39" s="124"/>
      <c r="H39" s="214"/>
      <c r="I39" s="214"/>
      <c r="J39" s="123"/>
    </row>
    <row r="40" spans="4:10" s="212" customFormat="1" x14ac:dyDescent="0.25">
      <c r="D40" s="213"/>
      <c r="F40" s="124"/>
      <c r="G40" s="124"/>
      <c r="H40" s="214"/>
      <c r="I40" s="214"/>
      <c r="J40" s="123"/>
    </row>
    <row r="41" spans="4:10" s="212" customFormat="1" x14ac:dyDescent="0.25">
      <c r="D41" s="213"/>
      <c r="F41" s="124"/>
      <c r="G41" s="124"/>
      <c r="H41" s="214"/>
      <c r="I41" s="214"/>
      <c r="J41" s="123"/>
    </row>
    <row r="42" spans="4:10" s="212" customFormat="1" x14ac:dyDescent="0.25">
      <c r="D42" s="213"/>
      <c r="F42" s="124"/>
      <c r="G42" s="124"/>
      <c r="H42" s="214"/>
      <c r="I42" s="214"/>
      <c r="J42" s="123"/>
    </row>
    <row r="43" spans="4:10" s="212" customFormat="1" x14ac:dyDescent="0.25">
      <c r="D43" s="213"/>
      <c r="F43" s="124"/>
      <c r="G43" s="124"/>
      <c r="H43" s="214"/>
      <c r="I43" s="214"/>
      <c r="J43" s="123"/>
    </row>
    <row r="44" spans="4:10" s="212" customFormat="1" x14ac:dyDescent="0.25">
      <c r="D44" s="213"/>
      <c r="F44" s="124"/>
      <c r="G44" s="124"/>
      <c r="H44" s="214"/>
      <c r="I44" s="214"/>
      <c r="J44" s="123"/>
    </row>
    <row r="45" spans="4:10" s="212" customFormat="1" x14ac:dyDescent="0.25">
      <c r="D45" s="213"/>
      <c r="F45" s="124"/>
      <c r="G45" s="124"/>
      <c r="H45" s="214"/>
      <c r="I45" s="214"/>
      <c r="J45" s="123"/>
    </row>
    <row r="46" spans="4:10" s="212" customFormat="1" x14ac:dyDescent="0.25">
      <c r="D46" s="213"/>
      <c r="F46" s="124"/>
      <c r="G46" s="124"/>
      <c r="H46" s="214"/>
      <c r="I46" s="214"/>
      <c r="J46" s="123"/>
    </row>
    <row r="47" spans="4:10" s="212" customFormat="1" x14ac:dyDescent="0.25">
      <c r="D47" s="213"/>
      <c r="F47" s="124"/>
      <c r="G47" s="124"/>
      <c r="H47" s="214"/>
      <c r="I47" s="214"/>
      <c r="J47" s="123"/>
    </row>
    <row r="48" spans="4:10" s="212" customFormat="1" x14ac:dyDescent="0.25">
      <c r="D48" s="213"/>
      <c r="F48" s="124"/>
      <c r="G48" s="124"/>
      <c r="H48" s="214"/>
      <c r="I48" s="214"/>
      <c r="J48" s="123"/>
    </row>
    <row r="49" spans="4:10" s="212" customFormat="1" x14ac:dyDescent="0.25">
      <c r="D49" s="213"/>
      <c r="F49" s="124"/>
      <c r="G49" s="124"/>
      <c r="H49" s="214"/>
      <c r="I49" s="214"/>
      <c r="J49" s="123"/>
    </row>
    <row r="50" spans="4:10" s="212" customFormat="1" x14ac:dyDescent="0.25">
      <c r="D50" s="213"/>
      <c r="F50" s="124"/>
      <c r="G50" s="124"/>
      <c r="H50" s="214"/>
      <c r="I50" s="214"/>
      <c r="J50" s="123"/>
    </row>
    <row r="51" spans="4:10" s="212" customFormat="1" x14ac:dyDescent="0.25">
      <c r="D51" s="213"/>
      <c r="F51" s="124"/>
      <c r="G51" s="124"/>
      <c r="H51" s="214"/>
      <c r="I51" s="214"/>
      <c r="J51" s="123"/>
    </row>
    <row r="52" spans="4:10" s="212" customFormat="1" x14ac:dyDescent="0.25">
      <c r="D52" s="213"/>
      <c r="F52" s="124"/>
      <c r="G52" s="124"/>
      <c r="H52" s="214"/>
      <c r="I52" s="214"/>
      <c r="J52" s="123"/>
    </row>
    <row r="53" spans="4:10" s="212" customFormat="1" x14ac:dyDescent="0.25">
      <c r="D53" s="213"/>
      <c r="F53" s="124"/>
      <c r="G53" s="124"/>
      <c r="H53" s="214"/>
      <c r="I53" s="214"/>
      <c r="J53" s="123"/>
    </row>
    <row r="54" spans="4:10" s="212" customFormat="1" x14ac:dyDescent="0.25">
      <c r="D54" s="213"/>
      <c r="F54" s="124"/>
      <c r="G54" s="124"/>
      <c r="H54" s="214"/>
      <c r="I54" s="214"/>
      <c r="J54" s="123"/>
    </row>
    <row r="55" spans="4:10" s="212" customFormat="1" x14ac:dyDescent="0.25">
      <c r="D55" s="213"/>
      <c r="F55" s="124"/>
      <c r="G55" s="124"/>
      <c r="H55" s="214"/>
      <c r="I55" s="214"/>
      <c r="J55" s="123"/>
    </row>
    <row r="56" spans="4:10" s="212" customFormat="1" x14ac:dyDescent="0.25">
      <c r="D56" s="213"/>
      <c r="F56" s="124"/>
      <c r="G56" s="124"/>
      <c r="H56" s="214"/>
      <c r="I56" s="214"/>
      <c r="J56" s="123"/>
    </row>
    <row r="57" spans="4:10" s="212" customFormat="1" x14ac:dyDescent="0.25">
      <c r="D57" s="213"/>
      <c r="F57" s="124"/>
      <c r="G57" s="124"/>
      <c r="H57" s="214"/>
      <c r="I57" s="214"/>
      <c r="J57" s="123"/>
    </row>
    <row r="58" spans="4:10" s="212" customFormat="1" x14ac:dyDescent="0.25">
      <c r="D58" s="213"/>
      <c r="F58" s="124"/>
      <c r="G58" s="124"/>
      <c r="H58" s="214"/>
      <c r="I58" s="214"/>
      <c r="J58" s="123"/>
    </row>
    <row r="59" spans="4:10" s="212" customFormat="1" x14ac:dyDescent="0.25">
      <c r="D59" s="213"/>
      <c r="F59" s="124"/>
      <c r="G59" s="124"/>
      <c r="H59" s="214"/>
      <c r="I59" s="214"/>
      <c r="J59" s="123"/>
    </row>
    <row r="60" spans="4:10" s="212" customFormat="1" x14ac:dyDescent="0.25">
      <c r="D60" s="213"/>
      <c r="F60" s="124"/>
      <c r="G60" s="124"/>
      <c r="H60" s="214"/>
      <c r="I60" s="214"/>
      <c r="J60" s="123"/>
    </row>
    <row r="61" spans="4:10" s="212" customFormat="1" x14ac:dyDescent="0.25">
      <c r="D61" s="213"/>
      <c r="F61" s="124"/>
      <c r="G61" s="124"/>
      <c r="H61" s="214"/>
      <c r="I61" s="214"/>
      <c r="J61" s="123"/>
    </row>
    <row r="62" spans="4:10" s="212" customFormat="1" x14ac:dyDescent="0.25">
      <c r="D62" s="213"/>
      <c r="F62" s="124"/>
      <c r="G62" s="124"/>
      <c r="H62" s="214"/>
      <c r="I62" s="214"/>
      <c r="J62" s="123"/>
    </row>
    <row r="63" spans="4:10" s="212" customFormat="1" x14ac:dyDescent="0.25">
      <c r="D63" s="213"/>
      <c r="F63" s="124"/>
      <c r="G63" s="124"/>
      <c r="H63" s="214"/>
      <c r="I63" s="214"/>
      <c r="J63" s="123"/>
    </row>
    <row r="64" spans="4:10" s="212" customFormat="1" x14ac:dyDescent="0.25">
      <c r="D64" s="213"/>
      <c r="F64" s="124"/>
      <c r="G64" s="124"/>
      <c r="H64" s="214"/>
      <c r="I64" s="214"/>
      <c r="J64" s="123"/>
    </row>
    <row r="65" spans="4:10" s="212" customFormat="1" x14ac:dyDescent="0.25">
      <c r="D65" s="213"/>
      <c r="F65" s="124"/>
      <c r="G65" s="124"/>
      <c r="H65" s="214"/>
      <c r="I65" s="214"/>
      <c r="J65" s="123"/>
    </row>
    <row r="66" spans="4:10" s="212" customFormat="1" x14ac:dyDescent="0.25">
      <c r="D66" s="213"/>
      <c r="F66" s="124"/>
      <c r="G66" s="124"/>
      <c r="H66" s="214"/>
      <c r="I66" s="214"/>
      <c r="J66" s="123"/>
    </row>
    <row r="67" spans="4:10" s="212" customFormat="1" x14ac:dyDescent="0.25">
      <c r="D67" s="213"/>
      <c r="F67" s="124"/>
      <c r="G67" s="124"/>
      <c r="H67" s="214"/>
      <c r="I67" s="214"/>
      <c r="J67" s="123"/>
    </row>
    <row r="68" spans="4:10" s="212" customFormat="1" x14ac:dyDescent="0.25">
      <c r="D68" s="213"/>
      <c r="F68" s="124"/>
      <c r="G68" s="124"/>
      <c r="H68" s="214"/>
      <c r="I68" s="214"/>
      <c r="J68" s="123"/>
    </row>
    <row r="69" spans="4:10" s="212" customFormat="1" x14ac:dyDescent="0.25">
      <c r="D69" s="213"/>
      <c r="F69" s="124"/>
      <c r="G69" s="124"/>
      <c r="H69" s="214"/>
      <c r="I69" s="214"/>
      <c r="J69" s="123"/>
    </row>
    <row r="70" spans="4:10" s="212" customFormat="1" x14ac:dyDescent="0.25">
      <c r="D70" s="213"/>
      <c r="F70" s="124"/>
      <c r="G70" s="124"/>
      <c r="H70" s="214"/>
      <c r="I70" s="214"/>
      <c r="J70" s="123"/>
    </row>
    <row r="71" spans="4:10" s="212" customFormat="1" x14ac:dyDescent="0.25">
      <c r="D71" s="213"/>
      <c r="F71" s="124"/>
      <c r="G71" s="124"/>
      <c r="H71" s="214"/>
      <c r="I71" s="214"/>
      <c r="J71" s="123"/>
    </row>
    <row r="72" spans="4:10" s="212" customFormat="1" x14ac:dyDescent="0.25">
      <c r="D72" s="213"/>
      <c r="F72" s="124"/>
      <c r="G72" s="124"/>
      <c r="H72" s="214"/>
      <c r="I72" s="214"/>
      <c r="J72" s="123"/>
    </row>
    <row r="73" spans="4:10" s="212" customFormat="1" x14ac:dyDescent="0.25">
      <c r="D73" s="213"/>
      <c r="F73" s="124"/>
      <c r="G73" s="124"/>
      <c r="H73" s="214"/>
      <c r="I73" s="214"/>
      <c r="J73" s="123"/>
    </row>
    <row r="74" spans="4:10" s="212" customFormat="1" x14ac:dyDescent="0.25">
      <c r="D74" s="213"/>
      <c r="F74" s="124"/>
      <c r="G74" s="124"/>
      <c r="H74" s="214"/>
      <c r="I74" s="214"/>
      <c r="J74" s="123"/>
    </row>
    <row r="75" spans="4:10" s="212" customFormat="1" x14ac:dyDescent="0.25">
      <c r="D75" s="213"/>
      <c r="F75" s="124"/>
      <c r="G75" s="124"/>
      <c r="H75" s="214"/>
      <c r="I75" s="214"/>
      <c r="J75" s="123"/>
    </row>
    <row r="76" spans="4:10" s="212" customFormat="1" x14ac:dyDescent="0.25">
      <c r="D76" s="213"/>
      <c r="F76" s="124"/>
      <c r="G76" s="124"/>
      <c r="H76" s="214"/>
      <c r="I76" s="214"/>
      <c r="J76" s="123"/>
    </row>
    <row r="77" spans="4:10" s="212" customFormat="1" x14ac:dyDescent="0.25">
      <c r="D77" s="213"/>
      <c r="F77" s="124"/>
      <c r="G77" s="124"/>
      <c r="H77" s="214"/>
      <c r="I77" s="214"/>
      <c r="J77" s="123"/>
    </row>
    <row r="78" spans="4:10" s="212" customFormat="1" x14ac:dyDescent="0.25">
      <c r="D78" s="213"/>
      <c r="F78" s="124"/>
      <c r="G78" s="124"/>
      <c r="H78" s="214"/>
      <c r="I78" s="214"/>
      <c r="J78" s="123"/>
    </row>
    <row r="79" spans="4:10" s="212" customFormat="1" x14ac:dyDescent="0.25">
      <c r="D79" s="213"/>
      <c r="F79" s="124"/>
      <c r="G79" s="124"/>
      <c r="H79" s="214"/>
      <c r="I79" s="214"/>
      <c r="J79" s="123"/>
    </row>
    <row r="80" spans="4:10" s="212" customFormat="1" x14ac:dyDescent="0.25">
      <c r="D80" s="213"/>
      <c r="F80" s="124"/>
      <c r="G80" s="124"/>
      <c r="H80" s="214"/>
      <c r="I80" s="214"/>
      <c r="J80" s="123"/>
    </row>
    <row r="81" spans="2:10" s="212" customFormat="1" x14ac:dyDescent="0.25">
      <c r="D81" s="213"/>
      <c r="F81" s="124"/>
      <c r="G81" s="124"/>
      <c r="H81" s="214"/>
      <c r="I81" s="214"/>
      <c r="J81" s="123"/>
    </row>
    <row r="82" spans="2:10" s="212" customFormat="1" x14ac:dyDescent="0.25">
      <c r="D82" s="213"/>
      <c r="F82" s="124"/>
      <c r="G82" s="124"/>
      <c r="H82" s="214"/>
      <c r="I82" s="214"/>
      <c r="J82" s="123"/>
    </row>
    <row r="83" spans="2:10" s="212" customFormat="1" x14ac:dyDescent="0.25">
      <c r="D83" s="213"/>
      <c r="F83" s="124"/>
      <c r="G83" s="124"/>
      <c r="H83" s="214"/>
      <c r="I83" s="214"/>
      <c r="J83" s="123"/>
    </row>
    <row r="84" spans="2:10" s="212" customFormat="1" x14ac:dyDescent="0.25">
      <c r="D84" s="213"/>
      <c r="F84" s="124"/>
      <c r="G84" s="124"/>
      <c r="H84" s="214"/>
      <c r="I84" s="214"/>
      <c r="J84" s="123"/>
    </row>
    <row r="85" spans="2:10" s="212" customFormat="1" x14ac:dyDescent="0.25">
      <c r="D85" s="213"/>
      <c r="F85" s="124"/>
      <c r="G85" s="124"/>
      <c r="H85" s="214"/>
      <c r="I85" s="214"/>
      <c r="J85" s="123"/>
    </row>
    <row r="86" spans="2:10" s="212" customFormat="1" x14ac:dyDescent="0.25">
      <c r="B86" s="212" t="s">
        <v>587</v>
      </c>
      <c r="D86" s="213"/>
      <c r="F86" s="124"/>
      <c r="G86" s="124"/>
      <c r="H86" s="214"/>
      <c r="I86" s="214"/>
      <c r="J86" s="123"/>
    </row>
    <row r="87" spans="2:10" s="212" customFormat="1" x14ac:dyDescent="0.25">
      <c r="D87" s="213"/>
      <c r="F87" s="124"/>
      <c r="G87" s="124"/>
      <c r="H87" s="214"/>
      <c r="I87" s="214"/>
      <c r="J87" s="123"/>
    </row>
    <row r="88" spans="2:10" s="212" customFormat="1" x14ac:dyDescent="0.25">
      <c r="D88" s="213"/>
      <c r="F88" s="124"/>
      <c r="G88" s="124"/>
      <c r="H88" s="214"/>
      <c r="I88" s="214"/>
      <c r="J88" s="123"/>
    </row>
    <row r="89" spans="2:10" s="212" customFormat="1" x14ac:dyDescent="0.25">
      <c r="D89" s="213"/>
      <c r="F89" s="124"/>
      <c r="G89" s="124"/>
      <c r="H89" s="214"/>
      <c r="I89" s="214"/>
      <c r="J89" s="123"/>
    </row>
    <row r="90" spans="2:10" s="212" customFormat="1" x14ac:dyDescent="0.25">
      <c r="D90" s="213"/>
      <c r="F90" s="124"/>
      <c r="G90" s="124"/>
      <c r="H90" s="214"/>
      <c r="I90" s="214"/>
      <c r="J90" s="123"/>
    </row>
    <row r="91" spans="2:10" s="212" customFormat="1" x14ac:dyDescent="0.25">
      <c r="D91" s="213"/>
      <c r="F91" s="124"/>
      <c r="G91" s="124"/>
      <c r="H91" s="214"/>
      <c r="I91" s="214"/>
      <c r="J91" s="123"/>
    </row>
    <row r="92" spans="2:10" s="212" customFormat="1" x14ac:dyDescent="0.25">
      <c r="D92" s="213"/>
      <c r="F92" s="124"/>
      <c r="G92" s="124"/>
      <c r="H92" s="214"/>
      <c r="I92" s="214"/>
      <c r="J92" s="123"/>
    </row>
    <row r="93" spans="2:10" s="212" customFormat="1" x14ac:dyDescent="0.25">
      <c r="D93" s="213"/>
      <c r="F93" s="124"/>
      <c r="G93" s="124"/>
      <c r="H93" s="214"/>
      <c r="I93" s="214"/>
      <c r="J93" s="123"/>
    </row>
    <row r="94" spans="2:10" s="212" customFormat="1" x14ac:dyDescent="0.25">
      <c r="D94" s="213"/>
      <c r="F94" s="124"/>
      <c r="G94" s="124"/>
      <c r="H94" s="214"/>
      <c r="I94" s="214"/>
      <c r="J94" s="123"/>
    </row>
    <row r="95" spans="2:10" s="212" customFormat="1" x14ac:dyDescent="0.25">
      <c r="D95" s="213"/>
      <c r="F95" s="124"/>
      <c r="G95" s="124"/>
      <c r="H95" s="214"/>
      <c r="I95" s="214"/>
      <c r="J95" s="123"/>
    </row>
    <row r="96" spans="2:10" s="212" customFormat="1" x14ac:dyDescent="0.25">
      <c r="D96" s="213"/>
      <c r="F96" s="124"/>
      <c r="G96" s="124"/>
      <c r="H96" s="214"/>
      <c r="I96" s="214"/>
      <c r="J96" s="123"/>
    </row>
    <row r="97" spans="4:10" s="212" customFormat="1" x14ac:dyDescent="0.25">
      <c r="D97" s="213"/>
      <c r="F97" s="124"/>
      <c r="G97" s="124"/>
      <c r="H97" s="214"/>
      <c r="I97" s="214"/>
      <c r="J97" s="123"/>
    </row>
    <row r="98" spans="4:10" s="212" customFormat="1" x14ac:dyDescent="0.25">
      <c r="D98" s="213"/>
      <c r="F98" s="124"/>
      <c r="G98" s="124"/>
      <c r="H98" s="214"/>
      <c r="I98" s="214"/>
      <c r="J98" s="123"/>
    </row>
    <row r="99" spans="4:10" s="212" customFormat="1" x14ac:dyDescent="0.25">
      <c r="D99" s="213"/>
      <c r="F99" s="124"/>
      <c r="G99" s="124"/>
      <c r="H99" s="214"/>
      <c r="I99" s="214"/>
      <c r="J99" s="123"/>
    </row>
    <row r="100" spans="4:10" s="212" customFormat="1" x14ac:dyDescent="0.25">
      <c r="D100" s="213"/>
      <c r="F100" s="124"/>
      <c r="G100" s="124"/>
      <c r="H100" s="214"/>
      <c r="I100" s="214"/>
      <c r="J100" s="123"/>
    </row>
    <row r="101" spans="4:10" s="212" customFormat="1" x14ac:dyDescent="0.25">
      <c r="D101" s="213"/>
      <c r="F101" s="124"/>
      <c r="G101" s="124"/>
      <c r="H101" s="214"/>
      <c r="I101" s="214"/>
      <c r="J101" s="123"/>
    </row>
    <row r="102" spans="4:10" s="212" customFormat="1" x14ac:dyDescent="0.25">
      <c r="D102" s="213"/>
      <c r="F102" s="124"/>
      <c r="G102" s="124"/>
      <c r="H102" s="214"/>
      <c r="I102" s="214"/>
      <c r="J102" s="123"/>
    </row>
    <row r="103" spans="4:10" s="212" customFormat="1" x14ac:dyDescent="0.25">
      <c r="D103" s="213"/>
      <c r="F103" s="124"/>
      <c r="G103" s="124"/>
      <c r="H103" s="214"/>
      <c r="I103" s="214"/>
      <c r="J103" s="123"/>
    </row>
    <row r="104" spans="4:10" s="212" customFormat="1" x14ac:dyDescent="0.25">
      <c r="D104" s="213"/>
      <c r="F104" s="124"/>
      <c r="G104" s="124"/>
      <c r="H104" s="214"/>
      <c r="I104" s="214"/>
      <c r="J104" s="123"/>
    </row>
    <row r="105" spans="4:10" s="212" customFormat="1" x14ac:dyDescent="0.25">
      <c r="D105" s="213"/>
      <c r="F105" s="124"/>
      <c r="G105" s="124"/>
      <c r="H105" s="214"/>
      <c r="I105" s="214"/>
      <c r="J105" s="123"/>
    </row>
    <row r="106" spans="4:10" s="212" customFormat="1" x14ac:dyDescent="0.25">
      <c r="D106" s="213"/>
      <c r="F106" s="124"/>
      <c r="G106" s="124"/>
      <c r="H106" s="214"/>
      <c r="I106" s="214"/>
      <c r="J106" s="123"/>
    </row>
    <row r="107" spans="4:10" s="212" customFormat="1" x14ac:dyDescent="0.25">
      <c r="D107" s="213"/>
      <c r="F107" s="124"/>
      <c r="G107" s="124"/>
      <c r="H107" s="214"/>
      <c r="I107" s="214"/>
      <c r="J107" s="123"/>
    </row>
    <row r="108" spans="4:10" s="212" customFormat="1" x14ac:dyDescent="0.25">
      <c r="D108" s="213"/>
      <c r="F108" s="124"/>
      <c r="G108" s="124"/>
      <c r="H108" s="214"/>
      <c r="I108" s="214"/>
      <c r="J108" s="123"/>
    </row>
    <row r="109" spans="4:10" s="212" customFormat="1" x14ac:dyDescent="0.25">
      <c r="D109" s="213"/>
      <c r="F109" s="124"/>
      <c r="G109" s="124"/>
      <c r="H109" s="214"/>
      <c r="I109" s="214"/>
      <c r="J109" s="123"/>
    </row>
    <row r="110" spans="4:10" s="212" customFormat="1" x14ac:dyDescent="0.25">
      <c r="D110" s="213"/>
      <c r="F110" s="124"/>
      <c r="G110" s="124"/>
      <c r="H110" s="214"/>
      <c r="I110" s="214"/>
      <c r="J110" s="123"/>
    </row>
    <row r="111" spans="4:10" s="212" customFormat="1" x14ac:dyDescent="0.25">
      <c r="D111" s="213"/>
      <c r="F111" s="124"/>
      <c r="G111" s="124"/>
      <c r="H111" s="214"/>
      <c r="I111" s="214"/>
      <c r="J111" s="123"/>
    </row>
    <row r="112" spans="4:10" s="212" customFormat="1" x14ac:dyDescent="0.25">
      <c r="D112" s="213"/>
      <c r="F112" s="124"/>
      <c r="G112" s="124"/>
      <c r="H112" s="214"/>
      <c r="I112" s="214"/>
      <c r="J112" s="123"/>
    </row>
    <row r="113" spans="4:10" s="212" customFormat="1" x14ac:dyDescent="0.25">
      <c r="D113" s="213"/>
      <c r="F113" s="124"/>
      <c r="G113" s="124"/>
      <c r="H113" s="214"/>
      <c r="I113" s="214"/>
      <c r="J113" s="123"/>
    </row>
    <row r="114" spans="4:10" s="212" customFormat="1" x14ac:dyDescent="0.25">
      <c r="D114" s="213"/>
      <c r="F114" s="124"/>
      <c r="G114" s="124"/>
      <c r="H114" s="214"/>
      <c r="I114" s="214"/>
      <c r="J114" s="123"/>
    </row>
    <row r="115" spans="4:10" s="212" customFormat="1" x14ac:dyDescent="0.25">
      <c r="D115" s="213"/>
      <c r="F115" s="124"/>
      <c r="G115" s="124"/>
      <c r="H115" s="214"/>
      <c r="I115" s="214"/>
      <c r="J115" s="123"/>
    </row>
    <row r="116" spans="4:10" s="212" customFormat="1" x14ac:dyDescent="0.25">
      <c r="D116" s="213"/>
      <c r="F116" s="124"/>
      <c r="G116" s="124"/>
      <c r="H116" s="214"/>
      <c r="I116" s="214"/>
      <c r="J116" s="123"/>
    </row>
    <row r="117" spans="4:10" s="212" customFormat="1" x14ac:dyDescent="0.25">
      <c r="D117" s="213"/>
      <c r="F117" s="124"/>
      <c r="G117" s="124"/>
      <c r="H117" s="214"/>
      <c r="I117" s="214"/>
      <c r="J117" s="123"/>
    </row>
    <row r="118" spans="4:10" s="212" customFormat="1" x14ac:dyDescent="0.25">
      <c r="D118" s="213"/>
      <c r="F118" s="124"/>
      <c r="G118" s="124"/>
      <c r="H118" s="214"/>
      <c r="I118" s="214"/>
      <c r="J118" s="123"/>
    </row>
    <row r="119" spans="4:10" s="212" customFormat="1" x14ac:dyDescent="0.25">
      <c r="D119" s="213"/>
      <c r="F119" s="124"/>
      <c r="G119" s="124"/>
      <c r="H119" s="214"/>
      <c r="I119" s="214"/>
      <c r="J119" s="123"/>
    </row>
    <row r="120" spans="4:10" s="212" customFormat="1" x14ac:dyDescent="0.25">
      <c r="D120" s="213"/>
      <c r="F120" s="124"/>
      <c r="G120" s="124"/>
      <c r="H120" s="214"/>
      <c r="I120" s="214"/>
      <c r="J120" s="123"/>
    </row>
    <row r="121" spans="4:10" s="212" customFormat="1" x14ac:dyDescent="0.25">
      <c r="D121" s="213"/>
      <c r="F121" s="124"/>
      <c r="G121" s="124"/>
      <c r="H121" s="214"/>
      <c r="I121" s="214"/>
      <c r="J121" s="123"/>
    </row>
    <row r="122" spans="4:10" s="212" customFormat="1" x14ac:dyDescent="0.25">
      <c r="D122" s="213"/>
      <c r="F122" s="124"/>
      <c r="G122" s="124"/>
      <c r="H122" s="214"/>
      <c r="I122" s="214"/>
      <c r="J122" s="123"/>
    </row>
    <row r="123" spans="4:10" s="212" customFormat="1" x14ac:dyDescent="0.25">
      <c r="D123" s="213"/>
      <c r="F123" s="124"/>
      <c r="G123" s="124"/>
      <c r="H123" s="214"/>
      <c r="I123" s="214"/>
      <c r="J123" s="123"/>
    </row>
    <row r="124" spans="4:10" s="212" customFormat="1" x14ac:dyDescent="0.25">
      <c r="D124" s="213"/>
      <c r="F124" s="124"/>
      <c r="G124" s="124"/>
      <c r="H124" s="214"/>
      <c r="I124" s="214"/>
      <c r="J124" s="123"/>
    </row>
    <row r="125" spans="4:10" s="212" customFormat="1" x14ac:dyDescent="0.25">
      <c r="D125" s="213"/>
      <c r="F125" s="124"/>
      <c r="G125" s="124"/>
      <c r="H125" s="214"/>
      <c r="I125" s="214"/>
      <c r="J125" s="123"/>
    </row>
    <row r="126" spans="4:10" s="212" customFormat="1" x14ac:dyDescent="0.25">
      <c r="D126" s="213"/>
      <c r="F126" s="124"/>
      <c r="G126" s="124"/>
      <c r="H126" s="214"/>
      <c r="I126" s="214"/>
      <c r="J126" s="123"/>
    </row>
    <row r="127" spans="4:10" s="212" customFormat="1" x14ac:dyDescent="0.25">
      <c r="D127" s="213"/>
      <c r="F127" s="124"/>
      <c r="G127" s="124"/>
      <c r="H127" s="214"/>
      <c r="I127" s="214"/>
      <c r="J127" s="123"/>
    </row>
    <row r="128" spans="4:10" s="212" customFormat="1" x14ac:dyDescent="0.25">
      <c r="D128" s="213"/>
      <c r="F128" s="124"/>
      <c r="G128" s="124"/>
      <c r="H128" s="214"/>
      <c r="I128" s="214"/>
      <c r="J128" s="123"/>
    </row>
    <row r="129" spans="4:10" s="212" customFormat="1" x14ac:dyDescent="0.25">
      <c r="D129" s="213"/>
      <c r="F129" s="124"/>
      <c r="G129" s="124"/>
      <c r="H129" s="214"/>
      <c r="I129" s="214"/>
      <c r="J129" s="123"/>
    </row>
    <row r="130" spans="4:10" s="212" customFormat="1" x14ac:dyDescent="0.25">
      <c r="D130" s="213"/>
      <c r="F130" s="124"/>
      <c r="G130" s="124"/>
      <c r="H130" s="214"/>
      <c r="I130" s="214"/>
      <c r="J130" s="123"/>
    </row>
    <row r="131" spans="4:10" s="212" customFormat="1" x14ac:dyDescent="0.25">
      <c r="D131" s="213"/>
      <c r="F131" s="124"/>
      <c r="G131" s="124"/>
      <c r="H131" s="214"/>
      <c r="I131" s="214"/>
      <c r="J131" s="123"/>
    </row>
    <row r="132" spans="4:10" s="212" customFormat="1" x14ac:dyDescent="0.25">
      <c r="D132" s="213"/>
      <c r="F132" s="124"/>
      <c r="G132" s="124"/>
      <c r="H132" s="214"/>
      <c r="I132" s="214"/>
      <c r="J132" s="123"/>
    </row>
    <row r="133" spans="4:10" s="212" customFormat="1" x14ac:dyDescent="0.25">
      <c r="D133" s="213"/>
      <c r="F133" s="124"/>
      <c r="G133" s="124"/>
      <c r="H133" s="214"/>
      <c r="I133" s="214"/>
      <c r="J133" s="123"/>
    </row>
    <row r="134" spans="4:10" s="212" customFormat="1" x14ac:dyDescent="0.25">
      <c r="D134" s="213"/>
      <c r="F134" s="124"/>
      <c r="G134" s="124"/>
      <c r="H134" s="214"/>
      <c r="I134" s="214"/>
      <c r="J134" s="123"/>
    </row>
    <row r="135" spans="4:10" s="212" customFormat="1" x14ac:dyDescent="0.25">
      <c r="D135" s="213"/>
      <c r="F135" s="124"/>
      <c r="G135" s="124"/>
      <c r="H135" s="214"/>
      <c r="I135" s="214"/>
      <c r="J135" s="123"/>
    </row>
    <row r="136" spans="4:10" s="212" customFormat="1" x14ac:dyDescent="0.25">
      <c r="D136" s="213"/>
      <c r="F136" s="124"/>
      <c r="G136" s="124"/>
      <c r="H136" s="214"/>
      <c r="I136" s="214"/>
      <c r="J136" s="123"/>
    </row>
    <row r="137" spans="4:10" s="212" customFormat="1" x14ac:dyDescent="0.25">
      <c r="D137" s="213"/>
      <c r="F137" s="124"/>
      <c r="G137" s="124"/>
      <c r="H137" s="214"/>
      <c r="I137" s="214"/>
      <c r="J137" s="123"/>
    </row>
    <row r="138" spans="4:10" s="212" customFormat="1" x14ac:dyDescent="0.25">
      <c r="D138" s="213"/>
      <c r="F138" s="124"/>
      <c r="G138" s="124"/>
      <c r="H138" s="214"/>
      <c r="I138" s="214"/>
      <c r="J138" s="123"/>
    </row>
    <row r="139" spans="4:10" s="212" customFormat="1" x14ac:dyDescent="0.25">
      <c r="D139" s="213"/>
      <c r="F139" s="124"/>
      <c r="G139" s="124"/>
      <c r="H139" s="214"/>
      <c r="I139" s="214"/>
      <c r="J139" s="123"/>
    </row>
    <row r="140" spans="4:10" s="212" customFormat="1" x14ac:dyDescent="0.25">
      <c r="D140" s="213"/>
      <c r="F140" s="124"/>
      <c r="G140" s="124"/>
      <c r="H140" s="214"/>
      <c r="I140" s="214"/>
      <c r="J140" s="123"/>
    </row>
    <row r="141" spans="4:10" s="212" customFormat="1" x14ac:dyDescent="0.25">
      <c r="D141" s="213"/>
      <c r="F141" s="124"/>
      <c r="G141" s="124"/>
      <c r="H141" s="214"/>
      <c r="I141" s="214"/>
      <c r="J141" s="123"/>
    </row>
    <row r="142" spans="4:10" s="212" customFormat="1" x14ac:dyDescent="0.25">
      <c r="D142" s="213"/>
      <c r="F142" s="124"/>
      <c r="G142" s="124"/>
      <c r="H142" s="214"/>
      <c r="I142" s="214"/>
      <c r="J142" s="123"/>
    </row>
    <row r="143" spans="4:10" s="212" customFormat="1" x14ac:dyDescent="0.25">
      <c r="D143" s="213"/>
      <c r="F143" s="124"/>
      <c r="G143" s="124"/>
      <c r="H143" s="214"/>
      <c r="I143" s="214"/>
      <c r="J143" s="123"/>
    </row>
    <row r="144" spans="4:10" s="212" customFormat="1" x14ac:dyDescent="0.25">
      <c r="D144" s="213"/>
      <c r="F144" s="124"/>
      <c r="G144" s="124"/>
      <c r="H144" s="214"/>
      <c r="I144" s="214"/>
      <c r="J144" s="123"/>
    </row>
    <row r="145" spans="4:10" s="212" customFormat="1" x14ac:dyDescent="0.25">
      <c r="D145" s="213"/>
      <c r="F145" s="124"/>
      <c r="G145" s="124"/>
      <c r="H145" s="214"/>
      <c r="I145" s="214"/>
      <c r="J145" s="123"/>
    </row>
    <row r="146" spans="4:10" s="212" customFormat="1" x14ac:dyDescent="0.25">
      <c r="D146" s="213"/>
      <c r="F146" s="124"/>
      <c r="G146" s="124"/>
      <c r="H146" s="214"/>
      <c r="I146" s="214"/>
      <c r="J146" s="123"/>
    </row>
    <row r="147" spans="4:10" s="212" customFormat="1" x14ac:dyDescent="0.25">
      <c r="D147" s="213"/>
      <c r="F147" s="124"/>
      <c r="G147" s="124"/>
      <c r="H147" s="214"/>
      <c r="I147" s="214"/>
      <c r="J147" s="123"/>
    </row>
    <row r="148" spans="4:10" s="212" customFormat="1" x14ac:dyDescent="0.25">
      <c r="D148" s="213"/>
      <c r="F148" s="124"/>
      <c r="G148" s="124"/>
      <c r="H148" s="214"/>
      <c r="I148" s="214"/>
      <c r="J148" s="123"/>
    </row>
    <row r="149" spans="4:10" s="212" customFormat="1" x14ac:dyDescent="0.25">
      <c r="D149" s="213"/>
      <c r="F149" s="124"/>
      <c r="G149" s="124"/>
      <c r="H149" s="214"/>
      <c r="I149" s="214"/>
      <c r="J149" s="123"/>
    </row>
    <row r="150" spans="4:10" s="212" customFormat="1" x14ac:dyDescent="0.25">
      <c r="D150" s="213"/>
      <c r="F150" s="124"/>
      <c r="G150" s="124"/>
      <c r="H150" s="214"/>
      <c r="I150" s="214"/>
      <c r="J150" s="123"/>
    </row>
    <row r="151" spans="4:10" s="212" customFormat="1" x14ac:dyDescent="0.25">
      <c r="D151" s="213"/>
      <c r="F151" s="124"/>
      <c r="G151" s="124"/>
      <c r="H151" s="214"/>
      <c r="I151" s="214"/>
      <c r="J151" s="123"/>
    </row>
    <row r="152" spans="4:10" s="212" customFormat="1" x14ac:dyDescent="0.25">
      <c r="D152" s="213"/>
      <c r="F152" s="124"/>
      <c r="G152" s="124"/>
      <c r="H152" s="214"/>
      <c r="I152" s="214"/>
      <c r="J152" s="123"/>
    </row>
    <row r="153" spans="4:10" s="212" customFormat="1" x14ac:dyDescent="0.25">
      <c r="D153" s="213"/>
      <c r="F153" s="124"/>
      <c r="G153" s="124"/>
      <c r="H153" s="214"/>
      <c r="I153" s="214"/>
      <c r="J153" s="123"/>
    </row>
    <row r="154" spans="4:10" s="212" customFormat="1" x14ac:dyDescent="0.25">
      <c r="D154" s="213"/>
      <c r="F154" s="124"/>
      <c r="G154" s="124"/>
      <c r="H154" s="214"/>
      <c r="I154" s="214"/>
      <c r="J154" s="123"/>
    </row>
    <row r="155" spans="4:10" s="212" customFormat="1" x14ac:dyDescent="0.25">
      <c r="D155" s="213"/>
      <c r="F155" s="124"/>
      <c r="G155" s="124"/>
      <c r="H155" s="214"/>
      <c r="I155" s="214"/>
      <c r="J155" s="123"/>
    </row>
    <row r="156" spans="4:10" s="212" customFormat="1" x14ac:dyDescent="0.25">
      <c r="D156" s="213"/>
      <c r="F156" s="124"/>
      <c r="G156" s="124"/>
      <c r="H156" s="214"/>
      <c r="I156" s="214"/>
      <c r="J156" s="123"/>
    </row>
    <row r="157" spans="4:10" s="212" customFormat="1" x14ac:dyDescent="0.25">
      <c r="D157" s="213"/>
      <c r="F157" s="124"/>
      <c r="G157" s="124"/>
      <c r="H157" s="214"/>
      <c r="I157" s="214"/>
      <c r="J157" s="123"/>
    </row>
    <row r="158" spans="4:10" s="212" customFormat="1" x14ac:dyDescent="0.25">
      <c r="D158" s="213"/>
      <c r="F158" s="124"/>
      <c r="G158" s="124"/>
      <c r="H158" s="214"/>
      <c r="I158" s="214"/>
      <c r="J158" s="123"/>
    </row>
    <row r="159" spans="4:10" s="212" customFormat="1" x14ac:dyDescent="0.25">
      <c r="D159" s="213"/>
      <c r="F159" s="124"/>
      <c r="G159" s="124"/>
      <c r="H159" s="214"/>
      <c r="I159" s="214"/>
      <c r="J159" s="123"/>
    </row>
    <row r="160" spans="4:10" s="212" customFormat="1" x14ac:dyDescent="0.25">
      <c r="D160" s="213"/>
      <c r="F160" s="124"/>
      <c r="G160" s="124"/>
      <c r="H160" s="214"/>
      <c r="I160" s="214"/>
      <c r="J160" s="123"/>
    </row>
    <row r="161" spans="4:10" s="212" customFormat="1" x14ac:dyDescent="0.25">
      <c r="D161" s="213"/>
      <c r="F161" s="124"/>
      <c r="G161" s="124"/>
      <c r="H161" s="214"/>
      <c r="I161" s="214"/>
      <c r="J161" s="123"/>
    </row>
    <row r="162" spans="4:10" s="212" customFormat="1" x14ac:dyDescent="0.25">
      <c r="D162" s="213"/>
      <c r="F162" s="124"/>
      <c r="G162" s="124"/>
      <c r="H162" s="214"/>
      <c r="I162" s="214"/>
      <c r="J162" s="123"/>
    </row>
    <row r="163" spans="4:10" s="212" customFormat="1" x14ac:dyDescent="0.25">
      <c r="D163" s="213"/>
      <c r="F163" s="124"/>
      <c r="G163" s="124"/>
      <c r="H163" s="214"/>
      <c r="I163" s="214"/>
      <c r="J163" s="123"/>
    </row>
    <row r="164" spans="4:10" s="212" customFormat="1" x14ac:dyDescent="0.25">
      <c r="D164" s="213"/>
      <c r="F164" s="124"/>
      <c r="G164" s="124"/>
      <c r="H164" s="214"/>
      <c r="I164" s="214"/>
      <c r="J164" s="123"/>
    </row>
    <row r="165" spans="4:10" s="212" customFormat="1" x14ac:dyDescent="0.25">
      <c r="D165" s="213"/>
      <c r="F165" s="124"/>
      <c r="G165" s="124"/>
      <c r="H165" s="214"/>
      <c r="I165" s="214"/>
      <c r="J165" s="123"/>
    </row>
    <row r="166" spans="4:10" s="212" customFormat="1" x14ac:dyDescent="0.25">
      <c r="D166" s="213"/>
      <c r="F166" s="124"/>
      <c r="G166" s="124"/>
      <c r="H166" s="214"/>
      <c r="I166" s="214"/>
      <c r="J166" s="123"/>
    </row>
    <row r="167" spans="4:10" s="212" customFormat="1" x14ac:dyDescent="0.25">
      <c r="D167" s="213"/>
      <c r="F167" s="124"/>
      <c r="G167" s="124"/>
      <c r="H167" s="214"/>
      <c r="I167" s="214"/>
      <c r="J167" s="123"/>
    </row>
    <row r="168" spans="4:10" s="212" customFormat="1" x14ac:dyDescent="0.25">
      <c r="D168" s="213"/>
      <c r="F168" s="124"/>
      <c r="G168" s="124"/>
      <c r="H168" s="214"/>
      <c r="I168" s="214"/>
      <c r="J168" s="123"/>
    </row>
    <row r="169" spans="4:10" s="212" customFormat="1" x14ac:dyDescent="0.25">
      <c r="D169" s="213"/>
      <c r="F169" s="124"/>
      <c r="G169" s="124"/>
      <c r="H169" s="214"/>
      <c r="I169" s="214"/>
      <c r="J169" s="123"/>
    </row>
    <row r="170" spans="4:10" s="212" customFormat="1" x14ac:dyDescent="0.25">
      <c r="D170" s="213"/>
      <c r="F170" s="124"/>
      <c r="G170" s="124"/>
      <c r="H170" s="214"/>
      <c r="I170" s="214"/>
      <c r="J170" s="123"/>
    </row>
    <row r="171" spans="4:10" s="212" customFormat="1" x14ac:dyDescent="0.25">
      <c r="D171" s="213"/>
      <c r="F171" s="124"/>
      <c r="G171" s="124"/>
      <c r="H171" s="214"/>
      <c r="I171" s="214"/>
      <c r="J171" s="123"/>
    </row>
    <row r="172" spans="4:10" s="212" customFormat="1" x14ac:dyDescent="0.25">
      <c r="D172" s="213"/>
      <c r="F172" s="124"/>
      <c r="G172" s="124"/>
      <c r="H172" s="214"/>
      <c r="I172" s="214"/>
      <c r="J172" s="123"/>
    </row>
    <row r="173" spans="4:10" s="212" customFormat="1" x14ac:dyDescent="0.25">
      <c r="D173" s="213"/>
      <c r="F173" s="124"/>
      <c r="G173" s="124"/>
      <c r="H173" s="214"/>
      <c r="I173" s="214"/>
      <c r="J173" s="123"/>
    </row>
    <row r="174" spans="4:10" s="212" customFormat="1" x14ac:dyDescent="0.25">
      <c r="D174" s="213"/>
      <c r="F174" s="124"/>
      <c r="G174" s="124"/>
      <c r="H174" s="214"/>
      <c r="I174" s="214"/>
      <c r="J174" s="123"/>
    </row>
    <row r="175" spans="4:10" s="212" customFormat="1" x14ac:dyDescent="0.25">
      <c r="D175" s="213"/>
      <c r="F175" s="124"/>
      <c r="G175" s="124"/>
      <c r="H175" s="214"/>
      <c r="I175" s="214"/>
      <c r="J175" s="123"/>
    </row>
    <row r="176" spans="4:10" s="212" customFormat="1" x14ac:dyDescent="0.25">
      <c r="D176" s="213"/>
      <c r="F176" s="124"/>
      <c r="G176" s="124"/>
      <c r="H176" s="214"/>
      <c r="I176" s="214"/>
      <c r="J176" s="123"/>
    </row>
    <row r="177" spans="4:10" s="212" customFormat="1" x14ac:dyDescent="0.25">
      <c r="D177" s="213"/>
      <c r="F177" s="124"/>
      <c r="G177" s="124"/>
      <c r="H177" s="214"/>
      <c r="I177" s="214"/>
      <c r="J177" s="123"/>
    </row>
    <row r="178" spans="4:10" s="212" customFormat="1" x14ac:dyDescent="0.25">
      <c r="D178" s="213"/>
      <c r="F178" s="124"/>
      <c r="G178" s="124"/>
      <c r="H178" s="214"/>
      <c r="I178" s="214"/>
      <c r="J178" s="123"/>
    </row>
    <row r="179" spans="4:10" s="212" customFormat="1" x14ac:dyDescent="0.25">
      <c r="D179" s="213"/>
      <c r="F179" s="124"/>
      <c r="G179" s="124"/>
      <c r="H179" s="214"/>
      <c r="I179" s="214"/>
      <c r="J179" s="123"/>
    </row>
    <row r="180" spans="4:10" s="212" customFormat="1" x14ac:dyDescent="0.25">
      <c r="D180" s="213"/>
      <c r="F180" s="124"/>
      <c r="G180" s="124"/>
      <c r="H180" s="214"/>
      <c r="I180" s="214"/>
      <c r="J180" s="123"/>
    </row>
    <row r="181" spans="4:10" s="212" customFormat="1" x14ac:dyDescent="0.25">
      <c r="D181" s="213"/>
      <c r="F181" s="124"/>
      <c r="G181" s="124"/>
      <c r="H181" s="214"/>
      <c r="I181" s="214"/>
      <c r="J181" s="123"/>
    </row>
    <row r="182" spans="4:10" s="212" customFormat="1" x14ac:dyDescent="0.25">
      <c r="D182" s="213"/>
      <c r="F182" s="124"/>
      <c r="G182" s="124"/>
      <c r="H182" s="214"/>
      <c r="I182" s="214"/>
      <c r="J182" s="123"/>
    </row>
    <row r="183" spans="4:10" s="212" customFormat="1" x14ac:dyDescent="0.25">
      <c r="D183" s="213"/>
      <c r="F183" s="124"/>
      <c r="G183" s="124"/>
      <c r="H183" s="214"/>
      <c r="I183" s="214"/>
      <c r="J183" s="123"/>
    </row>
    <row r="184" spans="4:10" s="212" customFormat="1" x14ac:dyDescent="0.25">
      <c r="D184" s="213"/>
      <c r="F184" s="124"/>
      <c r="G184" s="124"/>
      <c r="H184" s="214"/>
      <c r="I184" s="214"/>
      <c r="J184" s="123"/>
    </row>
    <row r="185" spans="4:10" s="212" customFormat="1" x14ac:dyDescent="0.25">
      <c r="D185" s="213"/>
      <c r="F185" s="124"/>
      <c r="G185" s="124"/>
      <c r="H185" s="214"/>
      <c r="I185" s="214"/>
      <c r="J185" s="123"/>
    </row>
    <row r="186" spans="4:10" s="212" customFormat="1" x14ac:dyDescent="0.25">
      <c r="D186" s="213"/>
      <c r="F186" s="124"/>
      <c r="G186" s="124"/>
      <c r="H186" s="214"/>
      <c r="I186" s="214"/>
      <c r="J186" s="123"/>
    </row>
    <row r="187" spans="4:10" s="212" customFormat="1" x14ac:dyDescent="0.25">
      <c r="D187" s="213"/>
      <c r="F187" s="124"/>
      <c r="G187" s="124"/>
      <c r="H187" s="214"/>
      <c r="I187" s="214"/>
      <c r="J187" s="123"/>
    </row>
    <row r="188" spans="4:10" s="212" customFormat="1" x14ac:dyDescent="0.25">
      <c r="D188" s="213"/>
      <c r="F188" s="124"/>
      <c r="G188" s="124"/>
      <c r="H188" s="214"/>
      <c r="I188" s="214"/>
      <c r="J188" s="123"/>
    </row>
    <row r="189" spans="4:10" s="212" customFormat="1" x14ac:dyDescent="0.25">
      <c r="D189" s="213"/>
      <c r="F189" s="124"/>
      <c r="G189" s="124"/>
      <c r="H189" s="214"/>
      <c r="I189" s="214"/>
      <c r="J189" s="123"/>
    </row>
    <row r="190" spans="4:10" s="212" customFormat="1" x14ac:dyDescent="0.25">
      <c r="D190" s="213"/>
      <c r="F190" s="124"/>
      <c r="G190" s="124"/>
      <c r="H190" s="214"/>
      <c r="I190" s="214"/>
      <c r="J190" s="123"/>
    </row>
    <row r="191" spans="4:10" s="212" customFormat="1" x14ac:dyDescent="0.25">
      <c r="D191" s="213"/>
      <c r="F191" s="124"/>
      <c r="G191" s="124"/>
      <c r="H191" s="214"/>
      <c r="I191" s="214"/>
      <c r="J191" s="123"/>
    </row>
    <row r="192" spans="4:10" s="212" customFormat="1" x14ac:dyDescent="0.25">
      <c r="D192" s="213"/>
      <c r="F192" s="124"/>
      <c r="G192" s="124"/>
      <c r="H192" s="214"/>
      <c r="I192" s="214"/>
      <c r="J192" s="123"/>
    </row>
    <row r="193" spans="4:10" s="212" customFormat="1" x14ac:dyDescent="0.25">
      <c r="D193" s="213"/>
      <c r="F193" s="124"/>
      <c r="G193" s="124"/>
      <c r="H193" s="214"/>
      <c r="I193" s="214"/>
      <c r="J193" s="123"/>
    </row>
    <row r="194" spans="4:10" s="212" customFormat="1" x14ac:dyDescent="0.25">
      <c r="D194" s="213"/>
      <c r="F194" s="124"/>
      <c r="G194" s="124"/>
      <c r="H194" s="214"/>
      <c r="I194" s="214"/>
      <c r="J194" s="123"/>
    </row>
    <row r="195" spans="4:10" s="212" customFormat="1" x14ac:dyDescent="0.25">
      <c r="D195" s="213"/>
      <c r="F195" s="124"/>
      <c r="G195" s="124"/>
      <c r="H195" s="214"/>
      <c r="I195" s="214"/>
      <c r="J195" s="123"/>
    </row>
    <row r="196" spans="4:10" s="212" customFormat="1" x14ac:dyDescent="0.25">
      <c r="D196" s="213"/>
      <c r="F196" s="124"/>
      <c r="G196" s="124"/>
      <c r="H196" s="214"/>
      <c r="I196" s="214"/>
      <c r="J196" s="123"/>
    </row>
    <row r="197" spans="4:10" s="212" customFormat="1" x14ac:dyDescent="0.25">
      <c r="D197" s="213"/>
      <c r="F197" s="124"/>
      <c r="G197" s="124"/>
      <c r="H197" s="214"/>
      <c r="I197" s="214"/>
      <c r="J197" s="123"/>
    </row>
    <row r="198" spans="4:10" s="212" customFormat="1" x14ac:dyDescent="0.25">
      <c r="D198" s="213"/>
      <c r="F198" s="124"/>
      <c r="G198" s="124"/>
      <c r="H198" s="214"/>
      <c r="I198" s="214"/>
      <c r="J198" s="123"/>
    </row>
    <row r="199" spans="4:10" s="212" customFormat="1" x14ac:dyDescent="0.25">
      <c r="D199" s="213"/>
      <c r="F199" s="124"/>
      <c r="G199" s="124"/>
      <c r="H199" s="214"/>
      <c r="I199" s="214"/>
      <c r="J199" s="123"/>
    </row>
    <row r="200" spans="4:10" s="212" customFormat="1" x14ac:dyDescent="0.25">
      <c r="D200" s="213"/>
      <c r="F200" s="124"/>
      <c r="G200" s="124"/>
      <c r="H200" s="214"/>
      <c r="I200" s="214"/>
      <c r="J200" s="123"/>
    </row>
    <row r="201" spans="4:10" s="212" customFormat="1" x14ac:dyDescent="0.25">
      <c r="D201" s="213"/>
      <c r="F201" s="124"/>
      <c r="G201" s="124"/>
      <c r="H201" s="214"/>
      <c r="I201" s="214"/>
      <c r="J201" s="123"/>
    </row>
    <row r="202" spans="4:10" s="212" customFormat="1" x14ac:dyDescent="0.25">
      <c r="D202" s="213"/>
      <c r="F202" s="124"/>
      <c r="G202" s="124"/>
      <c r="H202" s="214"/>
      <c r="I202" s="214"/>
      <c r="J202" s="123"/>
    </row>
    <row r="203" spans="4:10" s="212" customFormat="1" x14ac:dyDescent="0.25">
      <c r="D203" s="213"/>
      <c r="F203" s="124"/>
      <c r="G203" s="124"/>
      <c r="H203" s="214"/>
      <c r="I203" s="214"/>
      <c r="J203" s="123"/>
    </row>
    <row r="204" spans="4:10" s="212" customFormat="1" x14ac:dyDescent="0.25">
      <c r="D204" s="213"/>
      <c r="F204" s="124"/>
      <c r="G204" s="124"/>
      <c r="H204" s="214"/>
      <c r="I204" s="214"/>
      <c r="J204" s="123"/>
    </row>
    <row r="205" spans="4:10" s="212" customFormat="1" x14ac:dyDescent="0.25">
      <c r="D205" s="213"/>
      <c r="F205" s="124"/>
      <c r="G205" s="124"/>
      <c r="H205" s="214"/>
      <c r="I205" s="214"/>
      <c r="J205" s="123"/>
    </row>
    <row r="206" spans="4:10" s="212" customFormat="1" x14ac:dyDescent="0.25">
      <c r="D206" s="213"/>
      <c r="F206" s="124"/>
      <c r="G206" s="124"/>
      <c r="H206" s="214"/>
      <c r="I206" s="214"/>
      <c r="J206" s="123"/>
    </row>
    <row r="207" spans="4:10" s="212" customFormat="1" x14ac:dyDescent="0.25">
      <c r="D207" s="213"/>
      <c r="F207" s="124"/>
      <c r="G207" s="124"/>
      <c r="H207" s="214"/>
      <c r="I207" s="214"/>
      <c r="J207" s="123"/>
    </row>
    <row r="208" spans="4:10" s="212" customFormat="1" x14ac:dyDescent="0.25">
      <c r="D208" s="213"/>
      <c r="F208" s="124"/>
      <c r="G208" s="124"/>
      <c r="H208" s="214"/>
      <c r="I208" s="214"/>
      <c r="J208" s="123"/>
    </row>
    <row r="209" spans="4:10" s="212" customFormat="1" x14ac:dyDescent="0.25">
      <c r="D209" s="213"/>
      <c r="F209" s="124"/>
      <c r="G209" s="124"/>
      <c r="H209" s="214"/>
      <c r="I209" s="214"/>
      <c r="J209" s="123"/>
    </row>
    <row r="210" spans="4:10" s="212" customFormat="1" x14ac:dyDescent="0.25">
      <c r="D210" s="213"/>
      <c r="F210" s="124"/>
      <c r="G210" s="124"/>
      <c r="H210" s="214"/>
      <c r="I210" s="214"/>
      <c r="J210" s="123"/>
    </row>
    <row r="211" spans="4:10" s="212" customFormat="1" x14ac:dyDescent="0.25">
      <c r="D211" s="213"/>
      <c r="F211" s="124"/>
      <c r="G211" s="124"/>
      <c r="H211" s="214"/>
      <c r="I211" s="214"/>
      <c r="J211" s="123"/>
    </row>
    <row r="212" spans="4:10" s="212" customFormat="1" x14ac:dyDescent="0.25">
      <c r="D212" s="213"/>
      <c r="F212" s="124"/>
      <c r="G212" s="124"/>
      <c r="H212" s="214"/>
      <c r="I212" s="214"/>
      <c r="J212" s="123"/>
    </row>
    <row r="213" spans="4:10" s="212" customFormat="1" x14ac:dyDescent="0.25">
      <c r="D213" s="213"/>
      <c r="F213" s="124"/>
      <c r="G213" s="124"/>
      <c r="H213" s="214"/>
      <c r="I213" s="214"/>
      <c r="J213" s="123"/>
    </row>
    <row r="214" spans="4:10" s="212" customFormat="1" x14ac:dyDescent="0.25">
      <c r="D214" s="213"/>
      <c r="F214" s="124"/>
      <c r="G214" s="124"/>
      <c r="H214" s="214"/>
      <c r="I214" s="214"/>
      <c r="J214" s="123"/>
    </row>
    <row r="215" spans="4:10" s="212" customFormat="1" x14ac:dyDescent="0.25">
      <c r="D215" s="213"/>
      <c r="F215" s="124"/>
      <c r="G215" s="124"/>
      <c r="H215" s="214"/>
      <c r="I215" s="214"/>
      <c r="J215" s="123"/>
    </row>
    <row r="216" spans="4:10" s="212" customFormat="1" x14ac:dyDescent="0.25">
      <c r="D216" s="213"/>
      <c r="F216" s="124"/>
      <c r="G216" s="124"/>
      <c r="H216" s="214"/>
      <c r="I216" s="214"/>
      <c r="J216" s="123"/>
    </row>
    <row r="217" spans="4:10" s="212" customFormat="1" x14ac:dyDescent="0.25">
      <c r="D217" s="213"/>
      <c r="F217" s="124"/>
      <c r="G217" s="124"/>
      <c r="H217" s="214"/>
      <c r="I217" s="214"/>
      <c r="J217" s="123"/>
    </row>
    <row r="218" spans="4:10" s="212" customFormat="1" x14ac:dyDescent="0.25">
      <c r="D218" s="213"/>
      <c r="F218" s="124"/>
      <c r="G218" s="124"/>
      <c r="H218" s="214"/>
      <c r="I218" s="214"/>
      <c r="J218" s="123"/>
    </row>
    <row r="219" spans="4:10" s="212" customFormat="1" x14ac:dyDescent="0.25">
      <c r="D219" s="213"/>
      <c r="F219" s="124"/>
      <c r="G219" s="124"/>
      <c r="H219" s="214"/>
      <c r="I219" s="214"/>
      <c r="J219" s="123"/>
    </row>
    <row r="220" spans="4:10" s="212" customFormat="1" x14ac:dyDescent="0.25">
      <c r="D220" s="213"/>
      <c r="F220" s="124"/>
      <c r="G220" s="124"/>
      <c r="H220" s="214"/>
      <c r="I220" s="214"/>
      <c r="J220" s="123"/>
    </row>
    <row r="221" spans="4:10" s="212" customFormat="1" x14ac:dyDescent="0.25">
      <c r="D221" s="213"/>
      <c r="F221" s="124"/>
      <c r="G221" s="124"/>
      <c r="H221" s="214"/>
      <c r="I221" s="214"/>
      <c r="J221" s="123"/>
    </row>
    <row r="222" spans="4:10" s="212" customFormat="1" x14ac:dyDescent="0.25">
      <c r="D222" s="213"/>
      <c r="F222" s="124"/>
      <c r="G222" s="124"/>
      <c r="H222" s="214"/>
      <c r="I222" s="214"/>
      <c r="J222" s="123"/>
    </row>
    <row r="223" spans="4:10" s="212" customFormat="1" x14ac:dyDescent="0.25">
      <c r="D223" s="213"/>
      <c r="F223" s="124"/>
      <c r="G223" s="124"/>
      <c r="H223" s="214"/>
      <c r="I223" s="214"/>
      <c r="J223" s="123"/>
    </row>
    <row r="224" spans="4:10" s="212" customFormat="1" x14ac:dyDescent="0.25">
      <c r="D224" s="213"/>
      <c r="F224" s="124"/>
      <c r="G224" s="124"/>
      <c r="H224" s="214"/>
      <c r="I224" s="214"/>
      <c r="J224" s="123"/>
    </row>
    <row r="225" spans="4:10" s="212" customFormat="1" x14ac:dyDescent="0.25">
      <c r="D225" s="213"/>
      <c r="F225" s="124"/>
      <c r="G225" s="124"/>
      <c r="H225" s="214"/>
      <c r="I225" s="214"/>
      <c r="J225" s="123"/>
    </row>
    <row r="226" spans="4:10" s="212" customFormat="1" x14ac:dyDescent="0.25">
      <c r="D226" s="213"/>
      <c r="F226" s="124"/>
      <c r="G226" s="124"/>
      <c r="H226" s="214"/>
      <c r="I226" s="214"/>
      <c r="J226" s="123"/>
    </row>
  </sheetData>
  <autoFilter ref="A7:K17"/>
  <dataConsolidate/>
  <conditionalFormatting sqref="E8:E15">
    <cfRule type="expression" dxfId="2" priority="1" stopIfTrue="1">
      <formula>AND($E8&lt;&gt;"",OR($D8="",$D8=0))</formula>
    </cfRule>
  </conditionalFormatting>
  <printOptions horizontalCentered="1"/>
  <pageMargins left="0.39370078740157483" right="0.39370078740157483" top="0.98425196850393704" bottom="0.59055118110236227" header="0.59055118110236227" footer="0.19685039370078741"/>
  <pageSetup paperSize="9" scale="70" fitToHeight="0" orientation="landscape" r:id="rId1"/>
  <headerFooter alignWithMargins="0">
    <oddHeader>&amp;L&amp;G&amp;RPříloha č. 2 -VÝKAZ VÝMĚR</oddHeader>
    <oddFooter>&amp;L&amp;8 28. 6. 2016&amp;C&amp;8str. / &amp;"Arial,Kurzíva"page&amp;"Arial,Obyčejné" &amp;P / &amp;N
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86"/>
  <sheetViews>
    <sheetView topLeftCell="A25" workbookViewId="0">
      <selection activeCell="C12" sqref="C12"/>
    </sheetView>
  </sheetViews>
  <sheetFormatPr defaultColWidth="9.109375" defaultRowHeight="13.2" x14ac:dyDescent="0.25"/>
  <cols>
    <col min="1" max="1" width="7.88671875" style="82" customWidth="1"/>
    <col min="2" max="2" width="14.33203125" style="82" customWidth="1"/>
    <col min="3" max="3" width="5.33203125" style="82" customWidth="1"/>
    <col min="4" max="4" width="49.44140625" style="82" customWidth="1"/>
    <col min="5" max="5" width="9.44140625" style="82" customWidth="1"/>
    <col min="6" max="6" width="5.44140625" style="82" customWidth="1"/>
    <col min="7" max="8" width="10.33203125" style="82" customWidth="1"/>
    <col min="9" max="10" width="13.77734375" style="255" customWidth="1"/>
    <col min="11" max="11" width="12.6640625" style="255" customWidth="1"/>
    <col min="12" max="12" width="10.33203125" style="82" customWidth="1"/>
    <col min="13" max="13" width="9.44140625" style="82" customWidth="1"/>
    <col min="14" max="14" width="10" style="82" customWidth="1"/>
    <col min="15" max="15" width="6.6640625" style="82" customWidth="1"/>
    <col min="16" max="16" width="3.88671875" style="82" customWidth="1"/>
    <col min="17" max="20" width="10.44140625" style="82" customWidth="1"/>
    <col min="21" max="21" width="5.88671875" style="82" customWidth="1"/>
    <col min="22" max="22" width="41.88671875" style="82" customWidth="1"/>
    <col min="23" max="25" width="7.88671875" style="82" customWidth="1"/>
    <col min="26" max="256" width="9.109375" style="82" customWidth="1"/>
    <col min="257" max="16384" width="9.109375" style="82"/>
  </cols>
  <sheetData>
    <row r="1" spans="1:16" ht="23.25" customHeight="1" x14ac:dyDescent="0.25">
      <c r="A1" s="20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203"/>
      <c r="N1" s="204"/>
      <c r="O1" s="91"/>
    </row>
    <row r="2" spans="1:16" ht="12.75" customHeight="1" x14ac:dyDescent="0.25">
      <c r="A2" s="94" t="s">
        <v>189</v>
      </c>
      <c r="B2" s="93"/>
      <c r="C2" s="205"/>
      <c r="D2" s="93"/>
      <c r="E2" s="93"/>
      <c r="F2" s="92"/>
      <c r="G2" s="93"/>
      <c r="H2" s="93"/>
      <c r="I2" s="92"/>
      <c r="J2" s="92"/>
      <c r="K2" s="92"/>
      <c r="L2" s="92"/>
      <c r="M2" s="92"/>
      <c r="N2" s="91"/>
      <c r="O2" s="91"/>
    </row>
    <row r="3" spans="1:16" ht="12.75" customHeight="1" x14ac:dyDescent="0.25">
      <c r="A3" s="94" t="s">
        <v>578</v>
      </c>
      <c r="B3" s="93"/>
      <c r="C3" s="205"/>
      <c r="D3" s="93"/>
      <c r="E3" s="93"/>
      <c r="F3" s="92"/>
      <c r="G3" s="93"/>
      <c r="H3" s="93"/>
      <c r="I3" s="92"/>
      <c r="J3" s="92"/>
      <c r="K3" s="92"/>
      <c r="L3" s="92"/>
      <c r="M3" s="92"/>
      <c r="N3" s="91"/>
      <c r="O3" s="91"/>
    </row>
    <row r="4" spans="1:16" ht="15.75" customHeight="1" x14ac:dyDescent="0.25">
      <c r="A4" s="93"/>
      <c r="B4" s="93"/>
      <c r="C4" s="204"/>
      <c r="D4" s="93"/>
      <c r="E4" s="93"/>
      <c r="F4" s="92"/>
      <c r="G4" s="93"/>
      <c r="H4" s="93"/>
      <c r="I4" s="92"/>
      <c r="J4" s="92"/>
      <c r="K4" s="92"/>
      <c r="L4" s="92"/>
      <c r="M4" s="92"/>
      <c r="N4" s="91"/>
      <c r="O4" s="91"/>
    </row>
    <row r="5" spans="1:16" ht="6" customHeight="1" x14ac:dyDescent="0.25">
      <c r="A5" s="93"/>
      <c r="B5" s="93"/>
      <c r="C5" s="93"/>
      <c r="D5" s="93"/>
      <c r="E5" s="93"/>
      <c r="F5" s="93"/>
      <c r="G5" s="93"/>
      <c r="H5" s="93"/>
      <c r="I5" s="92"/>
      <c r="J5" s="92"/>
      <c r="K5" s="92"/>
      <c r="L5" s="92"/>
      <c r="M5" s="92"/>
      <c r="N5" s="91"/>
      <c r="O5" s="91"/>
    </row>
    <row r="6" spans="1:16" ht="36.75" customHeight="1" x14ac:dyDescent="0.25">
      <c r="A6" s="90" t="s">
        <v>188</v>
      </c>
      <c r="B6" s="88" t="s">
        <v>187</v>
      </c>
      <c r="C6" s="88" t="s">
        <v>186</v>
      </c>
      <c r="D6" s="88" t="s">
        <v>185</v>
      </c>
      <c r="E6" s="88" t="s">
        <v>184</v>
      </c>
      <c r="F6" s="88" t="s">
        <v>183</v>
      </c>
      <c r="G6" s="88" t="s">
        <v>182</v>
      </c>
      <c r="H6" s="88" t="s">
        <v>181</v>
      </c>
      <c r="I6" s="89" t="s">
        <v>180</v>
      </c>
      <c r="J6" s="89" t="s">
        <v>179</v>
      </c>
      <c r="K6" s="472" t="s">
        <v>583</v>
      </c>
      <c r="L6" s="88" t="s">
        <v>178</v>
      </c>
      <c r="M6" s="89" t="s">
        <v>177</v>
      </c>
      <c r="N6" s="88" t="s">
        <v>176</v>
      </c>
      <c r="O6" s="89" t="s">
        <v>175</v>
      </c>
      <c r="P6" s="88"/>
    </row>
    <row r="7" spans="1:16" ht="9.75" customHeight="1" x14ac:dyDescent="0.25">
      <c r="A7" s="87">
        <v>1</v>
      </c>
      <c r="B7" s="86">
        <v>2</v>
      </c>
      <c r="C7" s="86">
        <v>3</v>
      </c>
      <c r="D7" s="86">
        <v>4</v>
      </c>
      <c r="E7" s="86">
        <v>5</v>
      </c>
      <c r="F7" s="86">
        <v>6</v>
      </c>
      <c r="G7" s="86">
        <v>7</v>
      </c>
      <c r="H7" s="86">
        <v>8</v>
      </c>
      <c r="I7" s="86" t="s">
        <v>44</v>
      </c>
      <c r="J7" s="85">
        <v>10</v>
      </c>
      <c r="K7" s="471" t="s">
        <v>584</v>
      </c>
      <c r="L7" s="86" t="s">
        <v>46</v>
      </c>
      <c r="M7" s="85" t="s">
        <v>47</v>
      </c>
      <c r="N7" s="86" t="s">
        <v>74</v>
      </c>
      <c r="O7" s="85" t="s">
        <v>75</v>
      </c>
    </row>
    <row r="8" spans="1:16" ht="9" customHeight="1" x14ac:dyDescent="0.25">
      <c r="A8" s="84"/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3"/>
      <c r="O8" s="83"/>
    </row>
    <row r="9" spans="1:16" x14ac:dyDescent="0.25">
      <c r="A9" s="483"/>
      <c r="B9" s="484"/>
      <c r="C9" s="484"/>
      <c r="D9" s="484"/>
      <c r="E9" s="484"/>
      <c r="F9" s="475"/>
      <c r="G9" s="485"/>
      <c r="H9" s="486"/>
      <c r="I9" s="486"/>
      <c r="J9" s="486"/>
      <c r="K9" s="486"/>
      <c r="L9" s="479"/>
      <c r="M9" s="480"/>
      <c r="N9" s="481"/>
      <c r="O9" s="482"/>
    </row>
    <row r="10" spans="1:16" s="66" customFormat="1" x14ac:dyDescent="0.25">
      <c r="A10" s="501">
        <v>1</v>
      </c>
      <c r="B10" s="502"/>
      <c r="C10" s="503"/>
      <c r="D10" s="504" t="s">
        <v>174</v>
      </c>
      <c r="E10" s="505"/>
      <c r="F10" s="505"/>
      <c r="G10" s="506"/>
      <c r="H10" s="507"/>
      <c r="I10" s="508"/>
      <c r="J10" s="508"/>
      <c r="K10" s="508"/>
      <c r="L10" s="509"/>
      <c r="M10" s="510"/>
      <c r="N10" s="511"/>
      <c r="O10" s="512"/>
    </row>
    <row r="11" spans="1:16" ht="171.6" x14ac:dyDescent="0.25">
      <c r="A11" s="300" t="s">
        <v>173</v>
      </c>
      <c r="B11" s="299" t="s">
        <v>551</v>
      </c>
      <c r="C11" s="78"/>
      <c r="D11" s="78" t="s">
        <v>552</v>
      </c>
      <c r="E11" s="200">
        <v>1</v>
      </c>
      <c r="F11" s="77" t="s">
        <v>132</v>
      </c>
      <c r="G11" s="201"/>
      <c r="H11" s="201"/>
      <c r="I11" s="206">
        <f t="shared" ref="I11:I19" si="0">E11*G11</f>
        <v>0</v>
      </c>
      <c r="J11" s="206">
        <f t="shared" ref="J11:J19" si="1">E11*H11</f>
        <v>0</v>
      </c>
      <c r="K11" s="206">
        <f>I11+J11</f>
        <v>0</v>
      </c>
      <c r="L11" s="71"/>
      <c r="M11" s="70"/>
      <c r="N11" s="69"/>
      <c r="O11" s="68"/>
    </row>
    <row r="12" spans="1:16" x14ac:dyDescent="0.25">
      <c r="A12" s="79" t="s">
        <v>172</v>
      </c>
      <c r="B12" s="77"/>
      <c r="C12" s="78"/>
      <c r="D12" s="77" t="s">
        <v>171</v>
      </c>
      <c r="E12" s="200">
        <v>1</v>
      </c>
      <c r="F12" s="77" t="s">
        <v>132</v>
      </c>
      <c r="G12" s="201"/>
      <c r="H12" s="201"/>
      <c r="I12" s="206">
        <f t="shared" si="0"/>
        <v>0</v>
      </c>
      <c r="J12" s="206">
        <f t="shared" si="1"/>
        <v>0</v>
      </c>
      <c r="K12" s="206">
        <f t="shared" ref="K12:K19" si="2">I12+J12</f>
        <v>0</v>
      </c>
      <c r="L12" s="71"/>
      <c r="M12" s="70"/>
      <c r="N12" s="69"/>
      <c r="O12" s="68"/>
    </row>
    <row r="13" spans="1:16" ht="26.4" x14ac:dyDescent="0.25">
      <c r="A13" s="79" t="s">
        <v>170</v>
      </c>
      <c r="B13" s="77"/>
      <c r="C13" s="78"/>
      <c r="D13" s="78" t="s">
        <v>169</v>
      </c>
      <c r="E13" s="200">
        <v>1</v>
      </c>
      <c r="F13" s="77" t="s">
        <v>132</v>
      </c>
      <c r="G13" s="201"/>
      <c r="H13" s="201"/>
      <c r="I13" s="206">
        <f t="shared" si="0"/>
        <v>0</v>
      </c>
      <c r="J13" s="206">
        <f t="shared" si="1"/>
        <v>0</v>
      </c>
      <c r="K13" s="206">
        <f t="shared" si="2"/>
        <v>0</v>
      </c>
      <c r="L13" s="71"/>
      <c r="M13" s="70"/>
      <c r="N13" s="69"/>
      <c r="O13" s="68"/>
    </row>
    <row r="14" spans="1:16" ht="26.4" x14ac:dyDescent="0.25">
      <c r="A14" s="79" t="s">
        <v>168</v>
      </c>
      <c r="B14" s="77"/>
      <c r="C14" s="78"/>
      <c r="D14" s="78" t="s">
        <v>167</v>
      </c>
      <c r="E14" s="200">
        <v>1</v>
      </c>
      <c r="F14" s="77" t="s">
        <v>132</v>
      </c>
      <c r="G14" s="201"/>
      <c r="H14" s="201"/>
      <c r="I14" s="206">
        <f t="shared" si="0"/>
        <v>0</v>
      </c>
      <c r="J14" s="206">
        <f t="shared" si="1"/>
        <v>0</v>
      </c>
      <c r="K14" s="206">
        <f t="shared" si="2"/>
        <v>0</v>
      </c>
      <c r="L14" s="71"/>
      <c r="M14" s="70"/>
      <c r="N14" s="69"/>
      <c r="O14" s="68"/>
    </row>
    <row r="15" spans="1:16" ht="13.8" x14ac:dyDescent="0.25">
      <c r="A15" s="79" t="s">
        <v>166</v>
      </c>
      <c r="B15" s="77"/>
      <c r="C15" s="78"/>
      <c r="D15" s="77" t="s">
        <v>165</v>
      </c>
      <c r="E15" s="200">
        <v>1</v>
      </c>
      <c r="F15" s="77" t="s">
        <v>132</v>
      </c>
      <c r="G15" s="201"/>
      <c r="H15" s="201"/>
      <c r="I15" s="206">
        <f t="shared" si="0"/>
        <v>0</v>
      </c>
      <c r="J15" s="206">
        <f t="shared" si="1"/>
        <v>0</v>
      </c>
      <c r="K15" s="206">
        <f t="shared" si="2"/>
        <v>0</v>
      </c>
      <c r="L15" s="71"/>
      <c r="M15" s="70"/>
      <c r="N15" s="69"/>
      <c r="O15" s="68"/>
    </row>
    <row r="16" spans="1:16" x14ac:dyDescent="0.25">
      <c r="A16" s="79"/>
      <c r="B16" s="77"/>
      <c r="C16" s="78"/>
      <c r="D16" s="77"/>
      <c r="E16" s="200"/>
      <c r="F16" s="77"/>
      <c r="G16" s="201"/>
      <c r="H16" s="201"/>
      <c r="I16" s="206">
        <f t="shared" si="0"/>
        <v>0</v>
      </c>
      <c r="J16" s="206">
        <f t="shared" si="1"/>
        <v>0</v>
      </c>
      <c r="K16" s="206">
        <f t="shared" si="2"/>
        <v>0</v>
      </c>
      <c r="L16" s="71"/>
      <c r="M16" s="70"/>
      <c r="N16" s="69"/>
      <c r="O16" s="68"/>
    </row>
    <row r="17" spans="1:15" x14ac:dyDescent="0.25">
      <c r="A17" s="79" t="s">
        <v>164</v>
      </c>
      <c r="B17" s="77"/>
      <c r="C17" s="78"/>
      <c r="D17" s="77" t="s">
        <v>136</v>
      </c>
      <c r="E17" s="200">
        <v>3</v>
      </c>
      <c r="F17" s="77" t="s">
        <v>8</v>
      </c>
      <c r="G17" s="201"/>
      <c r="H17" s="201"/>
      <c r="I17" s="206">
        <f t="shared" si="0"/>
        <v>0</v>
      </c>
      <c r="J17" s="206">
        <f t="shared" si="1"/>
        <v>0</v>
      </c>
      <c r="K17" s="206">
        <f t="shared" si="2"/>
        <v>0</v>
      </c>
      <c r="L17" s="71"/>
      <c r="M17" s="70"/>
      <c r="N17" s="69"/>
      <c r="O17" s="68"/>
    </row>
    <row r="18" spans="1:15" x14ac:dyDescent="0.25">
      <c r="A18" s="79" t="s">
        <v>163</v>
      </c>
      <c r="B18" s="77"/>
      <c r="C18" s="78"/>
      <c r="D18" s="77" t="s">
        <v>162</v>
      </c>
      <c r="E18" s="200">
        <v>6</v>
      </c>
      <c r="F18" s="77" t="s">
        <v>8</v>
      </c>
      <c r="G18" s="201"/>
      <c r="H18" s="201"/>
      <c r="I18" s="206">
        <f t="shared" si="0"/>
        <v>0</v>
      </c>
      <c r="J18" s="206">
        <f t="shared" si="1"/>
        <v>0</v>
      </c>
      <c r="K18" s="206">
        <f t="shared" si="2"/>
        <v>0</v>
      </c>
      <c r="L18" s="71"/>
      <c r="M18" s="70"/>
      <c r="N18" s="69"/>
      <c r="O18" s="68"/>
    </row>
    <row r="19" spans="1:15" ht="26.4" x14ac:dyDescent="0.25">
      <c r="A19" s="79" t="s">
        <v>161</v>
      </c>
      <c r="B19" s="77"/>
      <c r="C19" s="78"/>
      <c r="D19" s="78" t="s">
        <v>160</v>
      </c>
      <c r="E19" s="200">
        <v>2</v>
      </c>
      <c r="F19" s="77" t="s">
        <v>8</v>
      </c>
      <c r="G19" s="201"/>
      <c r="H19" s="201"/>
      <c r="I19" s="206">
        <f t="shared" si="0"/>
        <v>0</v>
      </c>
      <c r="J19" s="206">
        <f t="shared" si="1"/>
        <v>0</v>
      </c>
      <c r="K19" s="206">
        <f t="shared" si="2"/>
        <v>0</v>
      </c>
      <c r="L19" s="71"/>
      <c r="M19" s="70"/>
      <c r="N19" s="69"/>
      <c r="O19" s="68"/>
    </row>
    <row r="20" spans="1:15" s="66" customFormat="1" x14ac:dyDescent="0.25">
      <c r="A20" s="169"/>
      <c r="B20" s="170"/>
      <c r="C20" s="171"/>
      <c r="D20" s="170" t="s">
        <v>114</v>
      </c>
      <c r="E20" s="172"/>
      <c r="F20" s="170"/>
      <c r="G20" s="194"/>
      <c r="H20" s="194"/>
      <c r="I20" s="207">
        <f>SUM(I11:I19)</f>
        <v>0</v>
      </c>
      <c r="J20" s="207">
        <f>SUM(J11:J19)</f>
        <v>0</v>
      </c>
      <c r="K20" s="207">
        <f>SUM(K11:K19)</f>
        <v>0</v>
      </c>
      <c r="L20" s="173"/>
      <c r="M20" s="174"/>
      <c r="N20" s="175"/>
      <c r="O20" s="176"/>
    </row>
    <row r="21" spans="1:15" x14ac:dyDescent="0.25">
      <c r="A21" s="473"/>
      <c r="B21" s="474"/>
      <c r="C21" s="475"/>
      <c r="D21" s="474"/>
      <c r="E21" s="476"/>
      <c r="F21" s="474"/>
      <c r="G21" s="477"/>
      <c r="H21" s="477"/>
      <c r="I21" s="478"/>
      <c r="J21" s="478"/>
      <c r="K21" s="478"/>
      <c r="L21" s="479"/>
      <c r="M21" s="480"/>
      <c r="N21" s="481"/>
      <c r="O21" s="482"/>
    </row>
    <row r="22" spans="1:15" s="66" customFormat="1" x14ac:dyDescent="0.25">
      <c r="A22" s="501">
        <v>2</v>
      </c>
      <c r="B22" s="502"/>
      <c r="C22" s="503"/>
      <c r="D22" s="504" t="s">
        <v>159</v>
      </c>
      <c r="E22" s="505"/>
      <c r="F22" s="505"/>
      <c r="G22" s="506"/>
      <c r="H22" s="507"/>
      <c r="I22" s="508"/>
      <c r="J22" s="508"/>
      <c r="K22" s="508"/>
      <c r="L22" s="509"/>
      <c r="M22" s="510"/>
      <c r="N22" s="511"/>
      <c r="O22" s="512"/>
    </row>
    <row r="23" spans="1:15" ht="105.6" x14ac:dyDescent="0.25">
      <c r="A23" s="79" t="s">
        <v>158</v>
      </c>
      <c r="B23" s="77"/>
      <c r="C23" s="78"/>
      <c r="D23" s="78" t="s">
        <v>157</v>
      </c>
      <c r="E23" s="200">
        <v>1</v>
      </c>
      <c r="F23" s="77" t="s">
        <v>132</v>
      </c>
      <c r="G23" s="201"/>
      <c r="H23" s="201"/>
      <c r="I23" s="206">
        <f>E23*G23</f>
        <v>0</v>
      </c>
      <c r="J23" s="206">
        <f>E23*H23</f>
        <v>0</v>
      </c>
      <c r="K23" s="206">
        <f>I23+J23</f>
        <v>0</v>
      </c>
      <c r="L23" s="71"/>
      <c r="M23" s="70"/>
      <c r="N23" s="69"/>
      <c r="O23" s="68"/>
    </row>
    <row r="24" spans="1:15" ht="13.8" x14ac:dyDescent="0.25">
      <c r="A24" s="79" t="s">
        <v>156</v>
      </c>
      <c r="B24" s="77"/>
      <c r="C24" s="78"/>
      <c r="D24" s="77" t="s">
        <v>155</v>
      </c>
      <c r="E24" s="200">
        <v>1</v>
      </c>
      <c r="F24" s="77" t="s">
        <v>132</v>
      </c>
      <c r="G24" s="201"/>
      <c r="H24" s="201"/>
      <c r="I24" s="206">
        <f>E24*G24</f>
        <v>0</v>
      </c>
      <c r="J24" s="206">
        <f>E24*H24</f>
        <v>0</v>
      </c>
      <c r="K24" s="206">
        <f t="shared" ref="K24:K25" si="3">I24+J24</f>
        <v>0</v>
      </c>
      <c r="L24" s="71"/>
      <c r="M24" s="70"/>
      <c r="N24" s="69"/>
      <c r="O24" s="68"/>
    </row>
    <row r="25" spans="1:15" x14ac:dyDescent="0.25">
      <c r="A25" s="79" t="s">
        <v>154</v>
      </c>
      <c r="B25" s="77"/>
      <c r="C25" s="72"/>
      <c r="D25" s="77" t="s">
        <v>136</v>
      </c>
      <c r="E25" s="200">
        <v>22</v>
      </c>
      <c r="F25" s="77" t="s">
        <v>8</v>
      </c>
      <c r="G25" s="201"/>
      <c r="H25" s="201"/>
      <c r="I25" s="206">
        <f>E25*G25</f>
        <v>0</v>
      </c>
      <c r="J25" s="206">
        <f>E25*H25</f>
        <v>0</v>
      </c>
      <c r="K25" s="206">
        <f t="shared" si="3"/>
        <v>0</v>
      </c>
      <c r="L25" s="71"/>
      <c r="M25" s="70"/>
      <c r="N25" s="69"/>
      <c r="O25" s="68"/>
    </row>
    <row r="26" spans="1:15" s="66" customFormat="1" x14ac:dyDescent="0.25">
      <c r="A26" s="169"/>
      <c r="B26" s="170"/>
      <c r="C26" s="171"/>
      <c r="D26" s="170" t="s">
        <v>114</v>
      </c>
      <c r="E26" s="172"/>
      <c r="F26" s="170"/>
      <c r="G26" s="194"/>
      <c r="H26" s="194"/>
      <c r="I26" s="207">
        <f>SUM(I23:I25)</f>
        <v>0</v>
      </c>
      <c r="J26" s="207">
        <f>SUM(J23:J25)</f>
        <v>0</v>
      </c>
      <c r="K26" s="207">
        <f>SUM(K23:K25)</f>
        <v>0</v>
      </c>
      <c r="L26" s="173"/>
      <c r="M26" s="174"/>
      <c r="N26" s="175"/>
      <c r="O26" s="176"/>
    </row>
    <row r="27" spans="1:15" x14ac:dyDescent="0.25">
      <c r="A27" s="473"/>
      <c r="B27" s="474"/>
      <c r="C27" s="487"/>
      <c r="D27" s="474"/>
      <c r="E27" s="476"/>
      <c r="F27" s="488"/>
      <c r="G27" s="477"/>
      <c r="H27" s="477"/>
      <c r="I27" s="478"/>
      <c r="J27" s="478"/>
      <c r="K27" s="478"/>
      <c r="L27" s="479"/>
      <c r="M27" s="480"/>
      <c r="N27" s="481"/>
      <c r="O27" s="482"/>
    </row>
    <row r="28" spans="1:15" s="66" customFormat="1" x14ac:dyDescent="0.25">
      <c r="A28" s="501">
        <v>3</v>
      </c>
      <c r="B28" s="502"/>
      <c r="C28" s="503"/>
      <c r="D28" s="504" t="s">
        <v>153</v>
      </c>
      <c r="E28" s="505"/>
      <c r="F28" s="505"/>
      <c r="G28" s="506"/>
      <c r="H28" s="507"/>
      <c r="I28" s="508"/>
      <c r="J28" s="508"/>
      <c r="K28" s="508"/>
      <c r="L28" s="509"/>
      <c r="M28" s="510"/>
      <c r="N28" s="511"/>
      <c r="O28" s="512"/>
    </row>
    <row r="29" spans="1:15" ht="53.4" x14ac:dyDescent="0.25">
      <c r="A29" s="79" t="s">
        <v>152</v>
      </c>
      <c r="B29" s="77"/>
      <c r="C29" s="72"/>
      <c r="D29" s="78" t="s">
        <v>151</v>
      </c>
      <c r="E29" s="200">
        <v>1</v>
      </c>
      <c r="F29" s="77" t="s">
        <v>132</v>
      </c>
      <c r="G29" s="201"/>
      <c r="H29" s="201"/>
      <c r="I29" s="206">
        <f t="shared" ref="I29:I37" si="4">E29*G29</f>
        <v>0</v>
      </c>
      <c r="J29" s="206">
        <f t="shared" ref="J29:J37" si="5">E29*H29</f>
        <v>0</v>
      </c>
      <c r="K29" s="206">
        <f t="shared" ref="K29:K37" si="6">I29+J29</f>
        <v>0</v>
      </c>
      <c r="L29" s="71"/>
      <c r="M29" s="70"/>
      <c r="N29" s="69"/>
      <c r="O29" s="68"/>
    </row>
    <row r="30" spans="1:15" ht="13.8" x14ac:dyDescent="0.25">
      <c r="A30" s="79" t="s">
        <v>150</v>
      </c>
      <c r="B30" s="77"/>
      <c r="C30" s="72"/>
      <c r="D30" s="77" t="s">
        <v>149</v>
      </c>
      <c r="E30" s="200">
        <v>1</v>
      </c>
      <c r="F30" s="77" t="s">
        <v>132</v>
      </c>
      <c r="G30" s="201"/>
      <c r="H30" s="201"/>
      <c r="I30" s="206">
        <f t="shared" si="4"/>
        <v>0</v>
      </c>
      <c r="J30" s="206">
        <f t="shared" si="5"/>
        <v>0</v>
      </c>
      <c r="K30" s="206">
        <f t="shared" si="6"/>
        <v>0</v>
      </c>
      <c r="L30" s="71"/>
      <c r="M30" s="70"/>
      <c r="N30" s="69"/>
      <c r="O30" s="68"/>
    </row>
    <row r="31" spans="1:15" ht="13.8" x14ac:dyDescent="0.25">
      <c r="A31" s="79" t="s">
        <v>148</v>
      </c>
      <c r="B31" s="77"/>
      <c r="C31" s="72"/>
      <c r="D31" s="77" t="s">
        <v>147</v>
      </c>
      <c r="E31" s="200">
        <v>2</v>
      </c>
      <c r="F31" s="77" t="s">
        <v>132</v>
      </c>
      <c r="G31" s="201"/>
      <c r="H31" s="201"/>
      <c r="I31" s="206">
        <f t="shared" si="4"/>
        <v>0</v>
      </c>
      <c r="J31" s="206">
        <f t="shared" si="5"/>
        <v>0</v>
      </c>
      <c r="K31" s="206">
        <f t="shared" si="6"/>
        <v>0</v>
      </c>
      <c r="L31" s="71"/>
      <c r="M31" s="70"/>
      <c r="N31" s="69"/>
      <c r="O31" s="68"/>
    </row>
    <row r="32" spans="1:15" ht="13.8" x14ac:dyDescent="0.25">
      <c r="A32" s="79" t="s">
        <v>146</v>
      </c>
      <c r="B32" s="77"/>
      <c r="C32" s="72"/>
      <c r="D32" s="77" t="s">
        <v>510</v>
      </c>
      <c r="E32" s="200">
        <v>1</v>
      </c>
      <c r="F32" s="77" t="s">
        <v>132</v>
      </c>
      <c r="G32" s="201"/>
      <c r="H32" s="201"/>
      <c r="I32" s="206">
        <f t="shared" si="4"/>
        <v>0</v>
      </c>
      <c r="J32" s="206">
        <f t="shared" si="5"/>
        <v>0</v>
      </c>
      <c r="K32" s="206">
        <f t="shared" si="6"/>
        <v>0</v>
      </c>
      <c r="L32" s="71"/>
      <c r="M32" s="70"/>
      <c r="N32" s="69"/>
      <c r="O32" s="68"/>
    </row>
    <row r="33" spans="1:15" x14ac:dyDescent="0.25">
      <c r="A33" s="79" t="s">
        <v>145</v>
      </c>
      <c r="B33" s="77"/>
      <c r="C33" s="72"/>
      <c r="D33" s="77" t="s">
        <v>144</v>
      </c>
      <c r="E33" s="200">
        <v>1</v>
      </c>
      <c r="F33" s="77" t="s">
        <v>132</v>
      </c>
      <c r="G33" s="201"/>
      <c r="H33" s="201"/>
      <c r="I33" s="206">
        <f t="shared" si="4"/>
        <v>0</v>
      </c>
      <c r="J33" s="206">
        <f t="shared" si="5"/>
        <v>0</v>
      </c>
      <c r="K33" s="206">
        <f t="shared" si="6"/>
        <v>0</v>
      </c>
      <c r="L33" s="71"/>
      <c r="M33" s="70"/>
      <c r="N33" s="69"/>
      <c r="O33" s="68"/>
    </row>
    <row r="34" spans="1:15" x14ac:dyDescent="0.25">
      <c r="A34" s="79" t="s">
        <v>143</v>
      </c>
      <c r="B34" s="77"/>
      <c r="C34" s="72"/>
      <c r="D34" s="77" t="s">
        <v>142</v>
      </c>
      <c r="E34" s="200">
        <v>1</v>
      </c>
      <c r="F34" s="77" t="s">
        <v>132</v>
      </c>
      <c r="G34" s="201"/>
      <c r="H34" s="201"/>
      <c r="I34" s="206">
        <f t="shared" si="4"/>
        <v>0</v>
      </c>
      <c r="J34" s="206">
        <f t="shared" si="5"/>
        <v>0</v>
      </c>
      <c r="K34" s="206">
        <f t="shared" si="6"/>
        <v>0</v>
      </c>
      <c r="L34" s="71"/>
      <c r="M34" s="70"/>
      <c r="N34" s="69"/>
      <c r="O34" s="68"/>
    </row>
    <row r="35" spans="1:15" ht="42.6" x14ac:dyDescent="0.3">
      <c r="A35" s="79" t="s">
        <v>141</v>
      </c>
      <c r="B35" s="77"/>
      <c r="C35" s="72"/>
      <c r="D35" s="81" t="s">
        <v>140</v>
      </c>
      <c r="E35" s="200">
        <v>3</v>
      </c>
      <c r="F35" s="77" t="s">
        <v>129</v>
      </c>
      <c r="G35" s="201"/>
      <c r="H35" s="201"/>
      <c r="I35" s="206">
        <f t="shared" si="4"/>
        <v>0</v>
      </c>
      <c r="J35" s="206">
        <f t="shared" si="5"/>
        <v>0</v>
      </c>
      <c r="K35" s="206">
        <f t="shared" si="6"/>
        <v>0</v>
      </c>
      <c r="L35" s="71"/>
      <c r="M35" s="70"/>
      <c r="N35" s="69"/>
      <c r="O35" s="68"/>
    </row>
    <row r="36" spans="1:15" ht="13.8" x14ac:dyDescent="0.25">
      <c r="A36" s="79" t="s">
        <v>139</v>
      </c>
      <c r="B36" s="77"/>
      <c r="C36" s="72"/>
      <c r="D36" s="77" t="s">
        <v>138</v>
      </c>
      <c r="E36" s="200">
        <v>1</v>
      </c>
      <c r="F36" s="77" t="s">
        <v>132</v>
      </c>
      <c r="G36" s="201"/>
      <c r="H36" s="201"/>
      <c r="I36" s="206">
        <f t="shared" si="4"/>
        <v>0</v>
      </c>
      <c r="J36" s="206">
        <f t="shared" si="5"/>
        <v>0</v>
      </c>
      <c r="K36" s="206">
        <f t="shared" si="6"/>
        <v>0</v>
      </c>
      <c r="L36" s="71"/>
      <c r="M36" s="70"/>
      <c r="N36" s="69"/>
      <c r="O36" s="68"/>
    </row>
    <row r="37" spans="1:15" x14ac:dyDescent="0.25">
      <c r="A37" s="79" t="s">
        <v>137</v>
      </c>
      <c r="B37" s="77"/>
      <c r="C37" s="72"/>
      <c r="D37" s="77" t="s">
        <v>136</v>
      </c>
      <c r="E37" s="200">
        <v>9</v>
      </c>
      <c r="F37" s="77" t="s">
        <v>8</v>
      </c>
      <c r="G37" s="201"/>
      <c r="H37" s="201"/>
      <c r="I37" s="206">
        <f t="shared" si="4"/>
        <v>0</v>
      </c>
      <c r="J37" s="206">
        <f t="shared" si="5"/>
        <v>0</v>
      </c>
      <c r="K37" s="206">
        <f t="shared" si="6"/>
        <v>0</v>
      </c>
      <c r="L37" s="71"/>
      <c r="M37" s="70"/>
      <c r="N37" s="69"/>
      <c r="O37" s="68"/>
    </row>
    <row r="38" spans="1:15" s="66" customFormat="1" x14ac:dyDescent="0.25">
      <c r="A38" s="169"/>
      <c r="B38" s="170"/>
      <c r="C38" s="171"/>
      <c r="D38" s="170" t="s">
        <v>114</v>
      </c>
      <c r="E38" s="172"/>
      <c r="F38" s="170"/>
      <c r="G38" s="172"/>
      <c r="H38" s="172"/>
      <c r="I38" s="207">
        <f>SUM(I29:I37)</f>
        <v>0</v>
      </c>
      <c r="J38" s="207">
        <f>SUM(J29:J37)</f>
        <v>0</v>
      </c>
      <c r="K38" s="207"/>
      <c r="L38" s="173"/>
      <c r="M38" s="174"/>
      <c r="N38" s="175"/>
      <c r="O38" s="176"/>
    </row>
    <row r="39" spans="1:15" x14ac:dyDescent="0.25">
      <c r="A39" s="473"/>
      <c r="B39" s="474"/>
      <c r="C39" s="487"/>
      <c r="D39" s="498"/>
      <c r="E39" s="499"/>
      <c r="F39" s="416"/>
      <c r="G39" s="493"/>
      <c r="H39" s="500"/>
      <c r="I39" s="478"/>
      <c r="J39" s="478"/>
      <c r="K39" s="478"/>
      <c r="L39" s="494"/>
      <c r="M39" s="495"/>
      <c r="N39" s="496"/>
      <c r="O39" s="497"/>
    </row>
    <row r="40" spans="1:15" s="66" customFormat="1" x14ac:dyDescent="0.25">
      <c r="A40" s="501">
        <v>4</v>
      </c>
      <c r="B40" s="502"/>
      <c r="C40" s="503"/>
      <c r="D40" s="504" t="s">
        <v>135</v>
      </c>
      <c r="E40" s="505"/>
      <c r="F40" s="505"/>
      <c r="G40" s="506"/>
      <c r="H40" s="507"/>
      <c r="I40" s="508"/>
      <c r="J40" s="508"/>
      <c r="K40" s="508"/>
      <c r="L40" s="509"/>
      <c r="M40" s="510"/>
      <c r="N40" s="511"/>
      <c r="O40" s="512"/>
    </row>
    <row r="41" spans="1:15" ht="39.6" x14ac:dyDescent="0.25">
      <c r="A41" s="300" t="s">
        <v>134</v>
      </c>
      <c r="B41" s="299" t="s">
        <v>551</v>
      </c>
      <c r="C41" s="72"/>
      <c r="D41" s="67" t="s">
        <v>553</v>
      </c>
      <c r="E41" s="200">
        <v>1</v>
      </c>
      <c r="F41" s="77" t="s">
        <v>132</v>
      </c>
      <c r="G41" s="201"/>
      <c r="H41" s="201"/>
      <c r="I41" s="206">
        <f>E41*G41</f>
        <v>0</v>
      </c>
      <c r="J41" s="206">
        <f>E41*H41</f>
        <v>0</v>
      </c>
      <c r="K41" s="206">
        <f t="shared" ref="K41:K67" si="7">I41+J41</f>
        <v>0</v>
      </c>
      <c r="L41" s="71"/>
      <c r="M41" s="70"/>
      <c r="N41" s="69"/>
      <c r="O41" s="68"/>
    </row>
    <row r="42" spans="1:15" ht="52.8" x14ac:dyDescent="0.25">
      <c r="A42" s="300" t="s">
        <v>133</v>
      </c>
      <c r="B42" s="299" t="s">
        <v>551</v>
      </c>
      <c r="C42" s="72"/>
      <c r="D42" s="67" t="s">
        <v>554</v>
      </c>
      <c r="E42" s="200">
        <v>1</v>
      </c>
      <c r="F42" s="77" t="s">
        <v>132</v>
      </c>
      <c r="G42" s="201"/>
      <c r="H42" s="201"/>
      <c r="I42" s="206">
        <f>E42*G42</f>
        <v>0</v>
      </c>
      <c r="J42" s="206">
        <f>E42*H42</f>
        <v>0</v>
      </c>
      <c r="K42" s="206">
        <f t="shared" si="7"/>
        <v>0</v>
      </c>
      <c r="L42" s="71"/>
      <c r="M42" s="70"/>
      <c r="N42" s="69"/>
      <c r="O42" s="68"/>
    </row>
    <row r="43" spans="1:15" ht="92.4" x14ac:dyDescent="0.25">
      <c r="A43" s="79" t="s">
        <v>131</v>
      </c>
      <c r="B43" s="77"/>
      <c r="C43" s="72"/>
      <c r="D43" s="67" t="s">
        <v>130</v>
      </c>
      <c r="E43" s="200">
        <v>14</v>
      </c>
      <c r="F43" s="77" t="s">
        <v>129</v>
      </c>
      <c r="G43" s="201"/>
      <c r="H43" s="201"/>
      <c r="I43" s="206">
        <f>E43*G43</f>
        <v>0</v>
      </c>
      <c r="J43" s="206">
        <f>E43*H43</f>
        <v>0</v>
      </c>
      <c r="K43" s="206">
        <f t="shared" si="7"/>
        <v>0</v>
      </c>
      <c r="L43" s="71"/>
      <c r="M43" s="70"/>
      <c r="N43" s="69"/>
      <c r="O43" s="68"/>
    </row>
    <row r="44" spans="1:15" s="66" customFormat="1" x14ac:dyDescent="0.25">
      <c r="A44" s="169"/>
      <c r="B44" s="170"/>
      <c r="C44" s="171"/>
      <c r="D44" s="170" t="s">
        <v>114</v>
      </c>
      <c r="E44" s="172"/>
      <c r="F44" s="170"/>
      <c r="G44" s="172"/>
      <c r="H44" s="172"/>
      <c r="I44" s="207">
        <f>SUM(I41:I43)</f>
        <v>0</v>
      </c>
      <c r="J44" s="207">
        <f>SUM(J41:J43)</f>
        <v>0</v>
      </c>
      <c r="K44" s="207">
        <f t="shared" si="7"/>
        <v>0</v>
      </c>
      <c r="L44" s="173"/>
      <c r="M44" s="174"/>
      <c r="N44" s="175"/>
      <c r="O44" s="176"/>
    </row>
    <row r="45" spans="1:15" s="66" customFormat="1" x14ac:dyDescent="0.25">
      <c r="A45" s="489"/>
      <c r="B45" s="490"/>
      <c r="C45" s="491"/>
      <c r="D45" s="490"/>
      <c r="E45" s="492"/>
      <c r="F45" s="490"/>
      <c r="G45" s="493"/>
      <c r="H45" s="493"/>
      <c r="I45" s="478"/>
      <c r="J45" s="478"/>
      <c r="K45" s="478"/>
      <c r="L45" s="494"/>
      <c r="M45" s="495"/>
      <c r="N45" s="496"/>
      <c r="O45" s="497"/>
    </row>
    <row r="46" spans="1:15" s="66" customFormat="1" x14ac:dyDescent="0.25">
      <c r="A46" s="501" t="s">
        <v>11</v>
      </c>
      <c r="B46" s="502"/>
      <c r="C46" s="503"/>
      <c r="D46" s="504" t="s">
        <v>128</v>
      </c>
      <c r="E46" s="505"/>
      <c r="F46" s="505"/>
      <c r="G46" s="506"/>
      <c r="H46" s="507"/>
      <c r="I46" s="508"/>
      <c r="J46" s="508"/>
      <c r="K46" s="508"/>
      <c r="L46" s="509"/>
      <c r="M46" s="510"/>
      <c r="N46" s="511"/>
      <c r="O46" s="512"/>
    </row>
    <row r="47" spans="1:15" x14ac:dyDescent="0.25">
      <c r="A47" s="79" t="s">
        <v>127</v>
      </c>
      <c r="B47" s="77"/>
      <c r="C47" s="72"/>
      <c r="D47" s="74" t="s">
        <v>126</v>
      </c>
      <c r="E47" s="75">
        <v>1</v>
      </c>
      <c r="F47" s="74" t="s">
        <v>115</v>
      </c>
      <c r="G47" s="201"/>
      <c r="H47" s="201"/>
      <c r="I47" s="206">
        <f>E47*G47</f>
        <v>0</v>
      </c>
      <c r="J47" s="206">
        <f>E47*H47</f>
        <v>0</v>
      </c>
      <c r="K47" s="206">
        <f t="shared" si="7"/>
        <v>0</v>
      </c>
      <c r="L47" s="71"/>
      <c r="M47" s="70"/>
      <c r="N47" s="69"/>
      <c r="O47" s="68"/>
    </row>
    <row r="48" spans="1:15" x14ac:dyDescent="0.25">
      <c r="A48" s="79" t="s">
        <v>125</v>
      </c>
      <c r="B48" s="77"/>
      <c r="C48" s="72"/>
      <c r="D48" s="74" t="s">
        <v>124</v>
      </c>
      <c r="E48" s="75">
        <v>20</v>
      </c>
      <c r="F48" s="74" t="s">
        <v>123</v>
      </c>
      <c r="G48" s="201"/>
      <c r="H48" s="201"/>
      <c r="I48" s="206">
        <f>E48*G48</f>
        <v>0</v>
      </c>
      <c r="J48" s="206">
        <f>E48*H48</f>
        <v>0</v>
      </c>
      <c r="K48" s="206">
        <f t="shared" si="7"/>
        <v>0</v>
      </c>
      <c r="L48" s="71"/>
      <c r="M48" s="70"/>
      <c r="N48" s="69"/>
      <c r="O48" s="68"/>
    </row>
    <row r="49" spans="1:257" x14ac:dyDescent="0.25">
      <c r="A49" s="79" t="s">
        <v>122</v>
      </c>
      <c r="B49" s="77"/>
      <c r="C49" s="72"/>
      <c r="D49" s="80" t="s">
        <v>121</v>
      </c>
      <c r="E49" s="75">
        <v>4</v>
      </c>
      <c r="F49" s="74" t="s">
        <v>118</v>
      </c>
      <c r="G49" s="201"/>
      <c r="H49" s="201"/>
      <c r="I49" s="206">
        <f>E49*G49</f>
        <v>0</v>
      </c>
      <c r="J49" s="206">
        <f>E49*H49</f>
        <v>0</v>
      </c>
      <c r="K49" s="206">
        <f t="shared" si="7"/>
        <v>0</v>
      </c>
      <c r="L49" s="71"/>
      <c r="M49" s="70"/>
      <c r="N49" s="69"/>
      <c r="O49" s="68"/>
    </row>
    <row r="50" spans="1:257" x14ac:dyDescent="0.25">
      <c r="A50" s="79" t="s">
        <v>120</v>
      </c>
      <c r="B50" s="77"/>
      <c r="C50" s="72"/>
      <c r="D50" s="80" t="s">
        <v>119</v>
      </c>
      <c r="E50" s="75">
        <v>8</v>
      </c>
      <c r="F50" s="74" t="s">
        <v>118</v>
      </c>
      <c r="G50" s="201"/>
      <c r="H50" s="201"/>
      <c r="I50" s="206">
        <f>E50*G50</f>
        <v>0</v>
      </c>
      <c r="J50" s="206">
        <f>E50*H50</f>
        <v>0</v>
      </c>
      <c r="K50" s="206">
        <f t="shared" si="7"/>
        <v>0</v>
      </c>
      <c r="L50" s="71"/>
      <c r="M50" s="70"/>
      <c r="N50" s="69"/>
      <c r="O50" s="68"/>
    </row>
    <row r="51" spans="1:257" ht="26.4" x14ac:dyDescent="0.25">
      <c r="A51" s="79" t="s">
        <v>117</v>
      </c>
      <c r="B51" s="78"/>
      <c r="C51" s="77"/>
      <c r="D51" s="76" t="s">
        <v>116</v>
      </c>
      <c r="E51" s="75">
        <v>1</v>
      </c>
      <c r="F51" s="74" t="s">
        <v>115</v>
      </c>
      <c r="G51" s="201"/>
      <c r="H51" s="201"/>
      <c r="I51" s="206">
        <f>E51*G51</f>
        <v>0</v>
      </c>
      <c r="J51" s="206">
        <f>E51*H51</f>
        <v>0</v>
      </c>
      <c r="K51" s="206">
        <f t="shared" si="7"/>
        <v>0</v>
      </c>
      <c r="L51" s="71"/>
      <c r="M51" s="70"/>
      <c r="N51" s="69"/>
      <c r="O51" s="68"/>
    </row>
    <row r="52" spans="1:257" s="66" customFormat="1" x14ac:dyDescent="0.25">
      <c r="A52" s="513"/>
      <c r="B52" s="514"/>
      <c r="C52" s="515"/>
      <c r="D52" s="514" t="s">
        <v>114</v>
      </c>
      <c r="E52" s="516"/>
      <c r="F52" s="514"/>
      <c r="G52" s="516"/>
      <c r="H52" s="516"/>
      <c r="I52" s="517">
        <f>SUM(I47:I51)</f>
        <v>0</v>
      </c>
      <c r="J52" s="517">
        <f>SUM(J47:J51)</f>
        <v>0</v>
      </c>
      <c r="K52" s="517">
        <f t="shared" si="7"/>
        <v>0</v>
      </c>
      <c r="L52" s="518"/>
      <c r="M52" s="519"/>
      <c r="N52" s="520"/>
      <c r="O52" s="521"/>
      <c r="IW52" s="73">
        <f>SUM(A52:IV52)</f>
        <v>0</v>
      </c>
    </row>
    <row r="53" spans="1:257" x14ac:dyDescent="0.25">
      <c r="A53" s="522"/>
      <c r="B53" s="523"/>
      <c r="C53" s="524"/>
      <c r="D53" s="525"/>
      <c r="E53" s="526"/>
      <c r="F53" s="523"/>
      <c r="G53" s="527"/>
      <c r="H53" s="528"/>
      <c r="I53" s="528"/>
      <c r="J53" s="528"/>
      <c r="K53" s="528"/>
      <c r="L53" s="529"/>
      <c r="M53" s="530"/>
      <c r="N53" s="531"/>
      <c r="O53" s="532"/>
    </row>
    <row r="54" spans="1:257" x14ac:dyDescent="0.25">
      <c r="A54" s="522"/>
      <c r="B54" s="523"/>
      <c r="C54" s="523"/>
      <c r="D54" s="523"/>
      <c r="E54" s="526"/>
      <c r="F54" s="523"/>
      <c r="G54" s="533"/>
      <c r="H54" s="533"/>
      <c r="I54" s="534"/>
      <c r="J54" s="534"/>
      <c r="K54" s="534"/>
      <c r="L54" s="535"/>
      <c r="M54" s="535"/>
      <c r="N54" s="535"/>
      <c r="O54" s="535"/>
    </row>
    <row r="55" spans="1:257" ht="13.8" thickBot="1" x14ac:dyDescent="0.3">
      <c r="A55" s="522"/>
      <c r="B55" s="523"/>
      <c r="C55" s="523"/>
      <c r="L55" s="535"/>
      <c r="M55" s="535"/>
      <c r="N55" s="535"/>
      <c r="O55" s="535"/>
      <c r="Q55" s="209"/>
      <c r="R55" s="209"/>
      <c r="S55" s="209"/>
    </row>
    <row r="56" spans="1:257" ht="15.6" x14ac:dyDescent="0.3">
      <c r="A56" s="536"/>
      <c r="B56" s="535"/>
      <c r="C56" s="523"/>
      <c r="D56" s="554" t="s">
        <v>113</v>
      </c>
      <c r="E56" s="555"/>
      <c r="F56" s="555"/>
      <c r="G56" s="556"/>
      <c r="H56" s="557"/>
      <c r="I56" s="558" t="s">
        <v>112</v>
      </c>
      <c r="J56" s="558" t="s">
        <v>111</v>
      </c>
      <c r="K56" s="559" t="s">
        <v>586</v>
      </c>
      <c r="L56" s="535"/>
      <c r="M56" s="535"/>
      <c r="N56" s="535"/>
      <c r="O56" s="535"/>
      <c r="R56" s="210"/>
      <c r="S56" s="210"/>
    </row>
    <row r="57" spans="1:257" x14ac:dyDescent="0.25">
      <c r="A57" s="536"/>
      <c r="B57" s="535"/>
      <c r="C57" s="523"/>
      <c r="D57" s="561" t="s">
        <v>110</v>
      </c>
      <c r="E57" s="538"/>
      <c r="F57" s="538"/>
      <c r="G57" s="539"/>
      <c r="H57" s="540"/>
      <c r="I57" s="254">
        <f>SUM(I20)</f>
        <v>0</v>
      </c>
      <c r="J57" s="254">
        <f>SUM(J20)</f>
        <v>0</v>
      </c>
      <c r="K57" s="562">
        <f t="shared" si="7"/>
        <v>0</v>
      </c>
      <c r="L57" s="535"/>
      <c r="M57" s="535"/>
      <c r="N57" s="535"/>
      <c r="O57" s="535"/>
      <c r="Q57" s="210"/>
      <c r="R57" s="210"/>
      <c r="S57" s="210"/>
    </row>
    <row r="58" spans="1:257" x14ac:dyDescent="0.25">
      <c r="A58" s="536"/>
      <c r="B58" s="535"/>
      <c r="C58" s="523"/>
      <c r="D58" s="561" t="s">
        <v>109</v>
      </c>
      <c r="E58" s="538"/>
      <c r="F58" s="538"/>
      <c r="G58" s="539"/>
      <c r="H58" s="540"/>
      <c r="I58" s="254">
        <f>SUM(I26)</f>
        <v>0</v>
      </c>
      <c r="J58" s="254">
        <f>SUM(J26)</f>
        <v>0</v>
      </c>
      <c r="K58" s="562">
        <f t="shared" si="7"/>
        <v>0</v>
      </c>
      <c r="L58" s="535"/>
      <c r="M58" s="535"/>
      <c r="N58" s="535"/>
      <c r="O58" s="535"/>
      <c r="Q58" s="210"/>
      <c r="R58" s="210"/>
      <c r="S58" s="210"/>
    </row>
    <row r="59" spans="1:257" x14ac:dyDescent="0.25">
      <c r="A59" s="536"/>
      <c r="B59" s="535"/>
      <c r="C59" s="523"/>
      <c r="D59" s="561" t="s">
        <v>108</v>
      </c>
      <c r="E59" s="538"/>
      <c r="F59" s="538"/>
      <c r="G59" s="539"/>
      <c r="H59" s="540"/>
      <c r="I59" s="254">
        <f>SUM(I38)</f>
        <v>0</v>
      </c>
      <c r="J59" s="254">
        <f>SUM(J38)</f>
        <v>0</v>
      </c>
      <c r="K59" s="562">
        <f t="shared" si="7"/>
        <v>0</v>
      </c>
      <c r="L59" s="535"/>
      <c r="M59" s="535"/>
      <c r="N59" s="535"/>
      <c r="O59" s="535"/>
      <c r="Q59" s="210"/>
      <c r="R59" s="210"/>
      <c r="S59" s="210"/>
    </row>
    <row r="60" spans="1:257" x14ac:dyDescent="0.25">
      <c r="A60" s="536"/>
      <c r="B60" s="535"/>
      <c r="C60" s="523"/>
      <c r="D60" s="561" t="s">
        <v>107</v>
      </c>
      <c r="E60" s="538"/>
      <c r="F60" s="538"/>
      <c r="G60" s="539"/>
      <c r="H60" s="540"/>
      <c r="I60" s="254">
        <f>SUM(I44)</f>
        <v>0</v>
      </c>
      <c r="J60" s="254">
        <f>SUM(J44)</f>
        <v>0</v>
      </c>
      <c r="K60" s="562">
        <f t="shared" si="7"/>
        <v>0</v>
      </c>
      <c r="L60" s="535"/>
      <c r="M60" s="535"/>
      <c r="N60" s="535"/>
      <c r="O60" s="535"/>
      <c r="Q60" s="210"/>
      <c r="R60" s="210"/>
      <c r="S60" s="210"/>
    </row>
    <row r="61" spans="1:257" x14ac:dyDescent="0.25">
      <c r="A61" s="536"/>
      <c r="B61" s="535"/>
      <c r="C61" s="523"/>
      <c r="D61" s="561" t="s">
        <v>106</v>
      </c>
      <c r="E61" s="538"/>
      <c r="F61" s="538"/>
      <c r="G61" s="539"/>
      <c r="H61" s="539"/>
      <c r="I61" s="253">
        <f>SUM(I52)</f>
        <v>0</v>
      </c>
      <c r="J61" s="253">
        <f>SUM(J52)</f>
        <v>0</v>
      </c>
      <c r="K61" s="560">
        <f t="shared" si="7"/>
        <v>0</v>
      </c>
      <c r="L61" s="535"/>
      <c r="M61" s="535"/>
      <c r="N61" s="535"/>
      <c r="O61" s="535"/>
      <c r="Q61" s="210"/>
      <c r="R61" s="210"/>
      <c r="S61" s="210"/>
    </row>
    <row r="62" spans="1:257" x14ac:dyDescent="0.25">
      <c r="A62" s="536"/>
      <c r="B62" s="535"/>
      <c r="C62" s="523"/>
      <c r="D62" s="561"/>
      <c r="E62" s="538"/>
      <c r="F62" s="538"/>
      <c r="G62" s="539"/>
      <c r="H62" s="539"/>
      <c r="I62" s="253"/>
      <c r="J62" s="253"/>
      <c r="K62" s="560">
        <f t="shared" si="7"/>
        <v>0</v>
      </c>
      <c r="L62" s="535"/>
      <c r="M62" s="535"/>
      <c r="N62" s="535"/>
      <c r="O62" s="535"/>
      <c r="Q62" s="210"/>
      <c r="R62" s="210"/>
      <c r="S62" s="210"/>
    </row>
    <row r="63" spans="1:257" x14ac:dyDescent="0.25">
      <c r="A63" s="536"/>
      <c r="B63" s="535"/>
      <c r="C63" s="523"/>
      <c r="D63" s="563" t="s">
        <v>105</v>
      </c>
      <c r="E63" s="538"/>
      <c r="F63" s="541"/>
      <c r="G63" s="208"/>
      <c r="H63" s="539"/>
      <c r="I63" s="253">
        <f>G63</f>
        <v>0</v>
      </c>
      <c r="J63" s="253"/>
      <c r="K63" s="560">
        <f t="shared" si="7"/>
        <v>0</v>
      </c>
      <c r="L63" s="535"/>
      <c r="M63" s="535"/>
      <c r="N63" s="535"/>
      <c r="O63" s="535"/>
    </row>
    <row r="64" spans="1:257" x14ac:dyDescent="0.25">
      <c r="A64" s="536"/>
      <c r="B64" s="537"/>
      <c r="C64" s="523"/>
      <c r="D64" s="563" t="s">
        <v>104</v>
      </c>
      <c r="E64" s="538"/>
      <c r="F64" s="541"/>
      <c r="G64" s="208"/>
      <c r="H64" s="539"/>
      <c r="I64" s="253">
        <f>G64</f>
        <v>0</v>
      </c>
      <c r="J64" s="253"/>
      <c r="K64" s="560">
        <f t="shared" si="7"/>
        <v>0</v>
      </c>
      <c r="L64" s="535"/>
      <c r="M64" s="535"/>
      <c r="N64" s="535"/>
      <c r="O64" s="535"/>
    </row>
    <row r="65" spans="1:19" x14ac:dyDescent="0.25">
      <c r="A65" s="536"/>
      <c r="B65" s="537"/>
      <c r="C65" s="523"/>
      <c r="D65" s="563" t="s">
        <v>103</v>
      </c>
      <c r="E65" s="538"/>
      <c r="F65" s="541"/>
      <c r="G65" s="208"/>
      <c r="H65" s="539"/>
      <c r="I65" s="253">
        <f>G65</f>
        <v>0</v>
      </c>
      <c r="J65" s="253"/>
      <c r="K65" s="560">
        <f t="shared" si="7"/>
        <v>0</v>
      </c>
      <c r="L65" s="535"/>
      <c r="M65" s="535"/>
      <c r="N65" s="535"/>
      <c r="O65" s="535"/>
      <c r="Q65" s="210"/>
      <c r="R65" s="210"/>
      <c r="S65" s="210"/>
    </row>
    <row r="66" spans="1:19" x14ac:dyDescent="0.25">
      <c r="A66" s="536"/>
      <c r="B66" s="535"/>
      <c r="C66" s="523"/>
      <c r="D66" s="563" t="s">
        <v>102</v>
      </c>
      <c r="E66" s="538"/>
      <c r="F66" s="541"/>
      <c r="G66" s="208"/>
      <c r="H66" s="539"/>
      <c r="I66" s="253">
        <f>G66</f>
        <v>0</v>
      </c>
      <c r="J66" s="253"/>
      <c r="K66" s="560">
        <f t="shared" si="7"/>
        <v>0</v>
      </c>
      <c r="L66" s="535"/>
      <c r="M66" s="535"/>
      <c r="N66" s="535"/>
      <c r="O66" s="535"/>
      <c r="Q66" s="210"/>
      <c r="R66" s="210"/>
      <c r="S66" s="210"/>
    </row>
    <row r="67" spans="1:19" ht="15.6" x14ac:dyDescent="0.3">
      <c r="C67" s="523"/>
      <c r="D67" s="564" t="s">
        <v>101</v>
      </c>
      <c r="E67" s="538"/>
      <c r="F67" s="538"/>
      <c r="G67" s="542"/>
      <c r="H67" s="544"/>
      <c r="I67" s="545">
        <f>SUM(I57:I66)</f>
        <v>0</v>
      </c>
      <c r="J67" s="545">
        <f>SUM(J57:J66)</f>
        <v>0</v>
      </c>
      <c r="K67" s="565">
        <f t="shared" si="7"/>
        <v>0</v>
      </c>
      <c r="Q67" s="210"/>
      <c r="R67" s="210"/>
      <c r="S67" s="210"/>
    </row>
    <row r="68" spans="1:19" ht="23.4" customHeight="1" thickBot="1" x14ac:dyDescent="0.35">
      <c r="C68" s="523"/>
      <c r="D68" s="566"/>
      <c r="E68" s="567"/>
      <c r="F68" s="567"/>
      <c r="G68" s="568"/>
      <c r="H68" s="570"/>
      <c r="I68" s="570"/>
      <c r="J68" s="571"/>
      <c r="K68" s="569">
        <f>SUM(I67:J67)</f>
        <v>0</v>
      </c>
      <c r="Q68" s="210"/>
      <c r="R68" s="210"/>
      <c r="S68" s="210"/>
    </row>
    <row r="69" spans="1:19" x14ac:dyDescent="0.25">
      <c r="C69" s="523"/>
      <c r="G69" s="543"/>
      <c r="H69" s="543"/>
      <c r="K69" s="534"/>
    </row>
    <row r="70" spans="1:19" x14ac:dyDescent="0.25">
      <c r="C70" s="523"/>
      <c r="K70" s="534"/>
    </row>
    <row r="71" spans="1:19" x14ac:dyDescent="0.25">
      <c r="C71" s="523"/>
    </row>
    <row r="86" spans="2:2" x14ac:dyDescent="0.25">
      <c r="B86" s="82" t="s">
        <v>587</v>
      </c>
    </row>
  </sheetData>
  <printOptions horizontalCentered="1"/>
  <pageMargins left="0.39370078740157483" right="0.39370078740157483" top="0.98425196850393704" bottom="0.59055118110236227" header="0.59055118110236227" footer="0.19685039370078741"/>
  <pageSetup paperSize="9" scale="93" fitToHeight="0" orientation="landscape" verticalDpi="300" r:id="rId1"/>
  <headerFooter alignWithMargins="0">
    <oddHeader>&amp;L&amp;G&amp;RPříloha č. 2 -VÝKAZ VÝMĚR</oddHeader>
    <oddFooter>&amp;L&amp;8 28. 6. 2016&amp;C&amp;8str. / &amp;"Arial,Kurzíva"page&amp;"Arial,Obyčejné" &amp;P / &amp;N
&amp;R&amp;A</oddFooter>
  </headerFooter>
  <rowBreaks count="1" manualBreakCount="1">
    <brk id="54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N86"/>
  <sheetViews>
    <sheetView workbookViewId="0">
      <pane ySplit="5" topLeftCell="A33" activePane="bottomLeft" state="frozen"/>
      <selection activeCell="C12" sqref="C12"/>
      <selection pane="bottomLeft" activeCell="C12" sqref="C12"/>
    </sheetView>
  </sheetViews>
  <sheetFormatPr defaultColWidth="9.109375" defaultRowHeight="13.2" x14ac:dyDescent="0.25"/>
  <cols>
    <col min="1" max="1" width="5" style="95" customWidth="1"/>
    <col min="2" max="2" width="63" style="95" customWidth="1"/>
    <col min="3" max="3" width="7.88671875" style="97" customWidth="1"/>
    <col min="4" max="4" width="8.88671875" style="95" customWidth="1"/>
    <col min="5" max="5" width="10.33203125" style="95" customWidth="1"/>
    <col min="6" max="6" width="12.109375" style="95" customWidth="1"/>
    <col min="7" max="8" width="11.44140625" style="95" customWidth="1"/>
    <col min="9" max="9" width="26.6640625" style="95" customWidth="1"/>
    <col min="10" max="12" width="9.109375" style="96"/>
    <col min="13" max="16384" width="9.109375" style="95"/>
  </cols>
  <sheetData>
    <row r="1" spans="1:14" s="82" customFormat="1" ht="15.6" customHeight="1" x14ac:dyDescent="0.25">
      <c r="A1" s="202"/>
      <c r="B1" s="92"/>
      <c r="C1" s="92"/>
      <c r="D1" s="92"/>
      <c r="E1" s="92"/>
      <c r="F1" s="92"/>
      <c r="G1" s="92"/>
      <c r="H1" s="92"/>
      <c r="I1" s="92"/>
      <c r="J1" s="461"/>
      <c r="K1" s="461"/>
      <c r="L1" s="462"/>
      <c r="M1" s="463"/>
      <c r="N1" s="464"/>
    </row>
    <row r="2" spans="1:14" s="82" customFormat="1" ht="12.75" customHeight="1" x14ac:dyDescent="0.25">
      <c r="A2" s="466" t="s">
        <v>189</v>
      </c>
      <c r="B2" s="84"/>
      <c r="C2" s="204"/>
      <c r="D2" s="84"/>
      <c r="E2" s="84"/>
      <c r="F2" s="84"/>
      <c r="G2" s="84"/>
      <c r="H2" s="84"/>
      <c r="I2" s="84"/>
      <c r="J2" s="467"/>
      <c r="K2" s="467"/>
      <c r="L2" s="467"/>
      <c r="M2" s="468"/>
      <c r="N2" s="468"/>
    </row>
    <row r="3" spans="1:14" s="82" customFormat="1" ht="12.75" customHeight="1" x14ac:dyDescent="0.25">
      <c r="A3" s="466" t="s">
        <v>577</v>
      </c>
      <c r="B3" s="84"/>
      <c r="C3" s="204"/>
      <c r="D3" s="84"/>
      <c r="E3" s="84"/>
      <c r="F3" s="84"/>
      <c r="G3" s="84"/>
      <c r="H3" s="84"/>
      <c r="I3" s="84"/>
      <c r="J3" s="467"/>
      <c r="K3" s="467"/>
      <c r="L3" s="467"/>
      <c r="M3" s="468"/>
      <c r="N3" s="468"/>
    </row>
    <row r="4" spans="1:14" s="82" customFormat="1" ht="15.75" customHeight="1" thickBot="1" x14ac:dyDescent="0.3">
      <c r="A4" s="93"/>
      <c r="B4" s="93"/>
      <c r="C4" s="204"/>
      <c r="D4" s="93"/>
      <c r="E4" s="93"/>
      <c r="F4" s="92"/>
      <c r="G4" s="93"/>
      <c r="H4" s="93"/>
      <c r="I4" s="92"/>
      <c r="J4" s="461"/>
      <c r="K4" s="461"/>
      <c r="L4" s="461"/>
      <c r="M4" s="464"/>
      <c r="N4" s="464"/>
    </row>
    <row r="5" spans="1:14" ht="45" customHeight="1" thickBot="1" x14ac:dyDescent="0.3">
      <c r="A5" s="118" t="s">
        <v>284</v>
      </c>
      <c r="B5" s="118" t="s">
        <v>283</v>
      </c>
      <c r="C5" s="119" t="s">
        <v>282</v>
      </c>
      <c r="D5" s="118" t="s">
        <v>281</v>
      </c>
      <c r="E5" s="118" t="s">
        <v>280</v>
      </c>
      <c r="F5" s="118" t="s">
        <v>279</v>
      </c>
      <c r="G5" s="118" t="s">
        <v>278</v>
      </c>
      <c r="H5" s="118" t="s">
        <v>277</v>
      </c>
      <c r="I5" s="118" t="s">
        <v>276</v>
      </c>
      <c r="J5" s="117" t="s">
        <v>275</v>
      </c>
      <c r="K5" s="117" t="s">
        <v>274</v>
      </c>
      <c r="L5" s="117" t="s">
        <v>273</v>
      </c>
    </row>
    <row r="6" spans="1:14" ht="14.25" customHeight="1" x14ac:dyDescent="0.25">
      <c r="A6" s="636"/>
      <c r="B6" s="637"/>
      <c r="C6" s="637"/>
      <c r="D6" s="637"/>
      <c r="E6" s="637"/>
      <c r="F6" s="637"/>
      <c r="G6" s="637"/>
      <c r="H6" s="637"/>
      <c r="I6" s="637"/>
    </row>
    <row r="7" spans="1:14" ht="14.25" customHeight="1" x14ac:dyDescent="0.25">
      <c r="A7" s="116" t="s">
        <v>7</v>
      </c>
      <c r="B7" s="115" t="s">
        <v>271</v>
      </c>
      <c r="C7" s="114"/>
      <c r="D7" s="111"/>
      <c r="E7" s="111"/>
      <c r="F7" s="111"/>
      <c r="G7" s="111"/>
      <c r="H7" s="111"/>
      <c r="I7" s="111"/>
    </row>
    <row r="8" spans="1:14" ht="14.25" customHeight="1" x14ac:dyDescent="0.25">
      <c r="A8" s="105" t="s">
        <v>270</v>
      </c>
      <c r="B8" s="106" t="s">
        <v>269</v>
      </c>
      <c r="C8" s="105" t="s">
        <v>35</v>
      </c>
      <c r="D8" s="104">
        <v>1</v>
      </c>
      <c r="E8" s="196"/>
      <c r="F8" s="103">
        <f t="shared" ref="F8:F15" si="0">D8*E8</f>
        <v>0</v>
      </c>
      <c r="G8" s="102">
        <v>2.0999999999999999E-3</v>
      </c>
      <c r="H8" s="102">
        <f t="shared" ref="H8:H17" si="1">G8*D8</f>
        <v>2.0999999999999999E-3</v>
      </c>
      <c r="I8" s="100"/>
      <c r="J8" s="99"/>
      <c r="L8" s="99"/>
    </row>
    <row r="9" spans="1:14" ht="14.25" customHeight="1" x14ac:dyDescent="0.25">
      <c r="A9" s="105" t="s">
        <v>268</v>
      </c>
      <c r="B9" s="106" t="s">
        <v>267</v>
      </c>
      <c r="C9" s="105" t="s">
        <v>199</v>
      </c>
      <c r="D9" s="104">
        <v>1</v>
      </c>
      <c r="E9" s="196"/>
      <c r="F9" s="103">
        <f t="shared" si="0"/>
        <v>0</v>
      </c>
      <c r="G9" s="102">
        <v>2.7E-4</v>
      </c>
      <c r="H9" s="102">
        <f t="shared" si="1"/>
        <v>2.7E-4</v>
      </c>
      <c r="I9" s="100"/>
      <c r="J9" s="99"/>
      <c r="L9" s="99"/>
    </row>
    <row r="10" spans="1:14" ht="14.25" customHeight="1" x14ac:dyDescent="0.25">
      <c r="A10" s="105" t="s">
        <v>266</v>
      </c>
      <c r="B10" s="106" t="s">
        <v>265</v>
      </c>
      <c r="C10" s="105" t="s">
        <v>199</v>
      </c>
      <c r="D10" s="104">
        <v>1</v>
      </c>
      <c r="E10" s="196"/>
      <c r="F10" s="103">
        <f t="shared" si="0"/>
        <v>0</v>
      </c>
      <c r="G10" s="102">
        <v>3.1E-4</v>
      </c>
      <c r="H10" s="102">
        <f t="shared" si="1"/>
        <v>3.1E-4</v>
      </c>
      <c r="I10" s="100"/>
      <c r="J10" s="99"/>
      <c r="L10" s="99"/>
    </row>
    <row r="11" spans="1:14" ht="14.25" customHeight="1" x14ac:dyDescent="0.25">
      <c r="A11" s="105" t="s">
        <v>264</v>
      </c>
      <c r="B11" s="106" t="s">
        <v>263</v>
      </c>
      <c r="C11" s="105" t="s">
        <v>35</v>
      </c>
      <c r="D11" s="104">
        <v>4</v>
      </c>
      <c r="E11" s="196"/>
      <c r="F11" s="103">
        <f t="shared" si="0"/>
        <v>0</v>
      </c>
      <c r="G11" s="102">
        <v>1.9000000000000001E-4</v>
      </c>
      <c r="H11" s="102">
        <f t="shared" si="1"/>
        <v>7.6000000000000004E-4</v>
      </c>
      <c r="I11" s="100"/>
      <c r="J11" s="99"/>
      <c r="L11" s="99"/>
    </row>
    <row r="12" spans="1:14" ht="14.25" customHeight="1" x14ac:dyDescent="0.25">
      <c r="A12" s="105" t="s">
        <v>262</v>
      </c>
      <c r="B12" s="106" t="s">
        <v>261</v>
      </c>
      <c r="C12" s="105" t="s">
        <v>35</v>
      </c>
      <c r="D12" s="104">
        <v>0.5</v>
      </c>
      <c r="E12" s="196"/>
      <c r="F12" s="103">
        <f t="shared" si="0"/>
        <v>0</v>
      </c>
      <c r="G12" s="102">
        <v>2.9E-4</v>
      </c>
      <c r="H12" s="102">
        <f t="shared" si="1"/>
        <v>1.45E-4</v>
      </c>
      <c r="I12" s="100"/>
      <c r="J12" s="99"/>
      <c r="L12" s="99"/>
    </row>
    <row r="13" spans="1:14" ht="14.25" customHeight="1" x14ac:dyDescent="0.25">
      <c r="A13" s="105" t="s">
        <v>260</v>
      </c>
      <c r="B13" s="106" t="s">
        <v>259</v>
      </c>
      <c r="C13" s="105" t="s">
        <v>35</v>
      </c>
      <c r="D13" s="104">
        <v>15</v>
      </c>
      <c r="E13" s="196"/>
      <c r="F13" s="103">
        <f t="shared" si="0"/>
        <v>0</v>
      </c>
      <c r="G13" s="102">
        <v>3.6000000000000002E-4</v>
      </c>
      <c r="H13" s="102">
        <f t="shared" si="1"/>
        <v>5.4000000000000003E-3</v>
      </c>
      <c r="I13" s="100"/>
      <c r="J13" s="99"/>
      <c r="L13" s="99"/>
    </row>
    <row r="14" spans="1:14" ht="14.25" customHeight="1" x14ac:dyDescent="0.25">
      <c r="A14" s="105" t="s">
        <v>258</v>
      </c>
      <c r="B14" s="106" t="s">
        <v>257</v>
      </c>
      <c r="C14" s="105" t="s">
        <v>35</v>
      </c>
      <c r="D14" s="104">
        <v>14.5</v>
      </c>
      <c r="E14" s="196"/>
      <c r="F14" s="103">
        <f t="shared" si="0"/>
        <v>0</v>
      </c>
      <c r="G14" s="102">
        <v>0</v>
      </c>
      <c r="H14" s="102">
        <f t="shared" si="1"/>
        <v>0</v>
      </c>
      <c r="I14" s="100"/>
      <c r="J14" s="99"/>
      <c r="L14" s="99"/>
    </row>
    <row r="15" spans="1:14" ht="14.25" customHeight="1" x14ac:dyDescent="0.25">
      <c r="A15" s="105" t="s">
        <v>256</v>
      </c>
      <c r="B15" s="106" t="s">
        <v>216</v>
      </c>
      <c r="C15" s="105" t="s">
        <v>123</v>
      </c>
      <c r="D15" s="104">
        <v>3</v>
      </c>
      <c r="E15" s="196"/>
      <c r="F15" s="103">
        <f t="shared" si="0"/>
        <v>0</v>
      </c>
      <c r="G15" s="102">
        <v>0</v>
      </c>
      <c r="H15" s="102">
        <f t="shared" si="1"/>
        <v>0</v>
      </c>
      <c r="I15" s="100"/>
      <c r="J15" s="99"/>
      <c r="L15" s="99"/>
    </row>
    <row r="16" spans="1:14" ht="26.25" customHeight="1" x14ac:dyDescent="0.25">
      <c r="A16" s="105" t="s">
        <v>255</v>
      </c>
      <c r="B16" s="107" t="s">
        <v>254</v>
      </c>
      <c r="C16" s="105" t="s">
        <v>191</v>
      </c>
      <c r="D16" s="104">
        <v>1.77</v>
      </c>
      <c r="E16" s="600"/>
      <c r="F16" s="103">
        <f>SUM(F7:F15)*0.0177</f>
        <v>0</v>
      </c>
      <c r="G16" s="102">
        <v>0</v>
      </c>
      <c r="H16" s="102">
        <f t="shared" si="1"/>
        <v>0</v>
      </c>
      <c r="I16" s="100"/>
      <c r="J16" s="99"/>
      <c r="L16" s="99"/>
    </row>
    <row r="17" spans="1:12" ht="14.25" customHeight="1" x14ac:dyDescent="0.25">
      <c r="A17" s="105" t="s">
        <v>164</v>
      </c>
      <c r="B17" s="106" t="s">
        <v>192</v>
      </c>
      <c r="C17" s="105" t="s">
        <v>191</v>
      </c>
      <c r="D17" s="104">
        <v>6</v>
      </c>
      <c r="E17" s="600"/>
      <c r="F17" s="103">
        <f>SUM(F8:F16)*0.06</f>
        <v>0</v>
      </c>
      <c r="G17" s="102">
        <v>0</v>
      </c>
      <c r="H17" s="102">
        <f t="shared" si="1"/>
        <v>0</v>
      </c>
      <c r="I17" s="100"/>
      <c r="J17" s="99"/>
      <c r="L17" s="99"/>
    </row>
    <row r="18" spans="1:12" ht="14.25" customHeight="1" x14ac:dyDescent="0.25">
      <c r="A18" s="116" t="s">
        <v>9</v>
      </c>
      <c r="B18" s="115" t="s">
        <v>253</v>
      </c>
      <c r="C18" s="114"/>
      <c r="D18" s="113"/>
      <c r="E18" s="112"/>
      <c r="F18" s="112"/>
      <c r="G18" s="111"/>
      <c r="H18" s="111"/>
      <c r="I18" s="111"/>
      <c r="J18" s="99"/>
      <c r="L18" s="99"/>
    </row>
    <row r="19" spans="1:12" ht="14.25" customHeight="1" x14ac:dyDescent="0.25">
      <c r="A19" s="105" t="s">
        <v>252</v>
      </c>
      <c r="B19" s="106" t="s">
        <v>251</v>
      </c>
      <c r="C19" s="105" t="s">
        <v>199</v>
      </c>
      <c r="D19" s="104">
        <v>2</v>
      </c>
      <c r="E19" s="196"/>
      <c r="F19" s="103">
        <f t="shared" ref="F19:F34" si="2">D19*E19</f>
        <v>0</v>
      </c>
      <c r="G19" s="102">
        <v>4.0000000000000003E-5</v>
      </c>
      <c r="H19" s="102">
        <f t="shared" ref="H19:H38" si="3">G19*D19</f>
        <v>8.0000000000000007E-5</v>
      </c>
      <c r="I19" s="108"/>
      <c r="J19" s="99"/>
      <c r="L19" s="99"/>
    </row>
    <row r="20" spans="1:12" ht="14.25" customHeight="1" x14ac:dyDescent="0.25">
      <c r="A20" s="105" t="s">
        <v>250</v>
      </c>
      <c r="B20" s="106" t="s">
        <v>249</v>
      </c>
      <c r="C20" s="105" t="s">
        <v>35</v>
      </c>
      <c r="D20" s="104">
        <v>3.5</v>
      </c>
      <c r="E20" s="196"/>
      <c r="F20" s="103">
        <f t="shared" si="2"/>
        <v>0</v>
      </c>
      <c r="G20" s="102">
        <v>6.6E-4</v>
      </c>
      <c r="H20" s="102">
        <f t="shared" si="3"/>
        <v>2.31E-3</v>
      </c>
      <c r="I20" s="100"/>
      <c r="J20" s="99"/>
      <c r="L20" s="99"/>
    </row>
    <row r="21" spans="1:12" ht="14.25" customHeight="1" x14ac:dyDescent="0.25">
      <c r="A21" s="105" t="s">
        <v>248</v>
      </c>
      <c r="B21" s="106" t="s">
        <v>247</v>
      </c>
      <c r="C21" s="105" t="s">
        <v>35</v>
      </c>
      <c r="D21" s="104">
        <v>12</v>
      </c>
      <c r="E21" s="196"/>
      <c r="F21" s="103">
        <f t="shared" si="2"/>
        <v>0</v>
      </c>
      <c r="G21" s="102">
        <v>9.1E-4</v>
      </c>
      <c r="H21" s="102">
        <f t="shared" si="3"/>
        <v>1.0919999999999999E-2</v>
      </c>
      <c r="I21" s="100"/>
      <c r="J21" s="99"/>
      <c r="L21" s="99"/>
    </row>
    <row r="22" spans="1:12" ht="14.25" customHeight="1" x14ac:dyDescent="0.25">
      <c r="A22" s="105" t="s">
        <v>246</v>
      </c>
      <c r="B22" s="106" t="s">
        <v>245</v>
      </c>
      <c r="C22" s="105" t="s">
        <v>35</v>
      </c>
      <c r="D22" s="104">
        <v>1</v>
      </c>
      <c r="E22" s="196"/>
      <c r="F22" s="103">
        <f t="shared" si="2"/>
        <v>0</v>
      </c>
      <c r="G22" s="102">
        <v>7.7999999999999999E-4</v>
      </c>
      <c r="H22" s="102">
        <f t="shared" si="3"/>
        <v>7.7999999999999999E-4</v>
      </c>
      <c r="I22" s="100"/>
      <c r="J22" s="99"/>
      <c r="L22" s="99"/>
    </row>
    <row r="23" spans="1:12" ht="14.25" customHeight="1" x14ac:dyDescent="0.25">
      <c r="A23" s="105" t="s">
        <v>244</v>
      </c>
      <c r="B23" s="106" t="s">
        <v>243</v>
      </c>
      <c r="C23" s="105" t="s">
        <v>35</v>
      </c>
      <c r="D23" s="104">
        <v>10.5</v>
      </c>
      <c r="E23" s="196"/>
      <c r="F23" s="103">
        <f t="shared" si="2"/>
        <v>0</v>
      </c>
      <c r="G23" s="102">
        <v>7.7999999999999999E-4</v>
      </c>
      <c r="H23" s="102">
        <f t="shared" si="3"/>
        <v>8.1899999999999994E-3</v>
      </c>
      <c r="I23" s="100"/>
      <c r="J23" s="99"/>
      <c r="L23" s="99"/>
    </row>
    <row r="24" spans="1:12" ht="26.25" customHeight="1" x14ac:dyDescent="0.25">
      <c r="A24" s="105" t="s">
        <v>242</v>
      </c>
      <c r="B24" s="107" t="s">
        <v>241</v>
      </c>
      <c r="C24" s="105" t="s">
        <v>35</v>
      </c>
      <c r="D24" s="104">
        <v>15.5</v>
      </c>
      <c r="E24" s="196"/>
      <c r="F24" s="103">
        <f t="shared" si="2"/>
        <v>0</v>
      </c>
      <c r="G24" s="102">
        <v>5.0000000000000002E-5</v>
      </c>
      <c r="H24" s="102">
        <f t="shared" si="3"/>
        <v>7.7500000000000008E-4</v>
      </c>
      <c r="I24" s="100"/>
      <c r="J24" s="99"/>
      <c r="L24" s="99"/>
    </row>
    <row r="25" spans="1:12" ht="29.25" customHeight="1" x14ac:dyDescent="0.25">
      <c r="A25" s="105" t="s">
        <v>240</v>
      </c>
      <c r="B25" s="107" t="s">
        <v>239</v>
      </c>
      <c r="C25" s="105" t="s">
        <v>35</v>
      </c>
      <c r="D25" s="104">
        <v>11.5</v>
      </c>
      <c r="E25" s="196"/>
      <c r="F25" s="103">
        <f t="shared" si="2"/>
        <v>0</v>
      </c>
      <c r="G25" s="102">
        <v>2.4000000000000001E-4</v>
      </c>
      <c r="H25" s="102">
        <f t="shared" si="3"/>
        <v>2.7599999999999999E-3</v>
      </c>
      <c r="I25" s="100"/>
      <c r="J25" s="99"/>
      <c r="L25" s="99"/>
    </row>
    <row r="26" spans="1:12" ht="14.25" customHeight="1" x14ac:dyDescent="0.25">
      <c r="A26" s="105" t="s">
        <v>238</v>
      </c>
      <c r="B26" s="106" t="s">
        <v>237</v>
      </c>
      <c r="C26" s="105" t="s">
        <v>196</v>
      </c>
      <c r="D26" s="104">
        <v>1</v>
      </c>
      <c r="E26" s="196"/>
      <c r="F26" s="103">
        <f t="shared" si="2"/>
        <v>0</v>
      </c>
      <c r="G26" s="102">
        <v>1.2999999999999999E-4</v>
      </c>
      <c r="H26" s="102">
        <f t="shared" si="3"/>
        <v>1.2999999999999999E-4</v>
      </c>
      <c r="I26" s="100"/>
      <c r="J26" s="99"/>
      <c r="L26" s="99"/>
    </row>
    <row r="27" spans="1:12" ht="14.25" customHeight="1" x14ac:dyDescent="0.25">
      <c r="A27" s="105" t="s">
        <v>236</v>
      </c>
      <c r="B27" s="107" t="s">
        <v>235</v>
      </c>
      <c r="C27" s="105" t="s">
        <v>196</v>
      </c>
      <c r="D27" s="104">
        <v>3</v>
      </c>
      <c r="E27" s="196"/>
      <c r="F27" s="103">
        <f t="shared" si="2"/>
        <v>0</v>
      </c>
      <c r="G27" s="102">
        <v>2.1000000000000001E-4</v>
      </c>
      <c r="H27" s="102">
        <f t="shared" si="3"/>
        <v>6.3000000000000003E-4</v>
      </c>
      <c r="I27" s="100"/>
      <c r="J27" s="99"/>
      <c r="L27" s="99"/>
    </row>
    <row r="28" spans="1:12" ht="14.25" customHeight="1" x14ac:dyDescent="0.25">
      <c r="A28" s="105" t="s">
        <v>154</v>
      </c>
      <c r="B28" s="107" t="s">
        <v>234</v>
      </c>
      <c r="C28" s="105" t="s">
        <v>196</v>
      </c>
      <c r="D28" s="104">
        <v>2</v>
      </c>
      <c r="E28" s="196"/>
      <c r="F28" s="103">
        <f t="shared" si="2"/>
        <v>0</v>
      </c>
      <c r="G28" s="102">
        <v>3.4000000000000002E-4</v>
      </c>
      <c r="H28" s="102">
        <f t="shared" si="3"/>
        <v>6.8000000000000005E-4</v>
      </c>
      <c r="I28" s="100"/>
      <c r="J28" s="99"/>
      <c r="L28" s="99"/>
    </row>
    <row r="29" spans="1:12" ht="14.25" customHeight="1" x14ac:dyDescent="0.25">
      <c r="A29" s="105" t="s">
        <v>233</v>
      </c>
      <c r="B29" s="107" t="s">
        <v>232</v>
      </c>
      <c r="C29" s="105" t="s">
        <v>196</v>
      </c>
      <c r="D29" s="104">
        <v>2</v>
      </c>
      <c r="E29" s="196"/>
      <c r="F29" s="103">
        <f t="shared" si="2"/>
        <v>0</v>
      </c>
      <c r="G29" s="102">
        <v>2.1000000000000001E-4</v>
      </c>
      <c r="H29" s="102">
        <f t="shared" si="3"/>
        <v>4.2000000000000002E-4</v>
      </c>
      <c r="I29" s="100"/>
      <c r="J29" s="99"/>
      <c r="L29" s="99"/>
    </row>
    <row r="30" spans="1:12" ht="14.25" customHeight="1" x14ac:dyDescent="0.25">
      <c r="A30" s="105" t="s">
        <v>231</v>
      </c>
      <c r="B30" s="107" t="s">
        <v>230</v>
      </c>
      <c r="C30" s="105" t="s">
        <v>196</v>
      </c>
      <c r="D30" s="104">
        <v>1</v>
      </c>
      <c r="E30" s="196"/>
      <c r="F30" s="103">
        <f t="shared" si="2"/>
        <v>0</v>
      </c>
      <c r="G30" s="102">
        <v>2.1000000000000001E-4</v>
      </c>
      <c r="H30" s="102">
        <f t="shared" si="3"/>
        <v>2.1000000000000001E-4</v>
      </c>
      <c r="I30" s="100"/>
      <c r="J30" s="99"/>
      <c r="L30" s="99"/>
    </row>
    <row r="31" spans="1:12" ht="14.25" customHeight="1" x14ac:dyDescent="0.25">
      <c r="A31" s="105" t="s">
        <v>229</v>
      </c>
      <c r="B31" s="107" t="s">
        <v>228</v>
      </c>
      <c r="C31" s="105" t="s">
        <v>196</v>
      </c>
      <c r="D31" s="104">
        <v>1</v>
      </c>
      <c r="E31" s="196"/>
      <c r="F31" s="103">
        <f t="shared" si="2"/>
        <v>0</v>
      </c>
      <c r="G31" s="102">
        <v>0</v>
      </c>
      <c r="H31" s="102">
        <f t="shared" si="3"/>
        <v>0</v>
      </c>
      <c r="I31" s="100"/>
      <c r="J31" s="99"/>
      <c r="L31" s="99"/>
    </row>
    <row r="32" spans="1:12" ht="14.25" customHeight="1" x14ac:dyDescent="0.25">
      <c r="A32" s="105" t="s">
        <v>227</v>
      </c>
      <c r="B32" s="107" t="s">
        <v>226</v>
      </c>
      <c r="C32" s="105" t="s">
        <v>196</v>
      </c>
      <c r="D32" s="104">
        <v>1</v>
      </c>
      <c r="E32" s="196"/>
      <c r="F32" s="103">
        <f t="shared" si="2"/>
        <v>0</v>
      </c>
      <c r="G32" s="102">
        <v>0</v>
      </c>
      <c r="H32" s="102">
        <f t="shared" si="3"/>
        <v>0</v>
      </c>
      <c r="I32" s="100"/>
      <c r="J32" s="99"/>
      <c r="L32" s="99"/>
    </row>
    <row r="33" spans="1:12" ht="14.25" customHeight="1" x14ac:dyDescent="0.25">
      <c r="A33" s="105" t="s">
        <v>225</v>
      </c>
      <c r="B33" s="107" t="s">
        <v>224</v>
      </c>
      <c r="C33" s="105" t="s">
        <v>196</v>
      </c>
      <c r="D33" s="104">
        <v>1</v>
      </c>
      <c r="E33" s="196"/>
      <c r="F33" s="103">
        <f t="shared" si="2"/>
        <v>0</v>
      </c>
      <c r="G33" s="102">
        <v>0</v>
      </c>
      <c r="H33" s="102">
        <f t="shared" si="3"/>
        <v>0</v>
      </c>
      <c r="I33" s="100"/>
      <c r="J33" s="99"/>
      <c r="L33" s="99"/>
    </row>
    <row r="34" spans="1:12" ht="14.25" customHeight="1" x14ac:dyDescent="0.25">
      <c r="A34" s="105" t="s">
        <v>223</v>
      </c>
      <c r="B34" s="107" t="s">
        <v>222</v>
      </c>
      <c r="C34" s="105" t="s">
        <v>199</v>
      </c>
      <c r="D34" s="104">
        <v>1</v>
      </c>
      <c r="E34" s="196"/>
      <c r="F34" s="103">
        <f t="shared" si="2"/>
        <v>0</v>
      </c>
      <c r="G34" s="102">
        <v>1.9000000000000001E-4</v>
      </c>
      <c r="H34" s="102">
        <f t="shared" si="3"/>
        <v>1.9000000000000001E-4</v>
      </c>
      <c r="I34" s="100"/>
      <c r="J34" s="99"/>
      <c r="L34" s="99"/>
    </row>
    <row r="35" spans="1:12" ht="14.25" customHeight="1" x14ac:dyDescent="0.25">
      <c r="A35" s="105" t="s">
        <v>221</v>
      </c>
      <c r="B35" s="107" t="s">
        <v>220</v>
      </c>
      <c r="C35" s="105" t="s">
        <v>35</v>
      </c>
      <c r="D35" s="104">
        <v>27</v>
      </c>
      <c r="E35" s="196"/>
      <c r="F35" s="103">
        <f>D35*E35</f>
        <v>0</v>
      </c>
      <c r="G35" s="102">
        <v>1.0000000000000001E-5</v>
      </c>
      <c r="H35" s="102">
        <f t="shared" si="3"/>
        <v>2.7E-4</v>
      </c>
      <c r="I35" s="100"/>
      <c r="J35" s="99"/>
      <c r="L35" s="99"/>
    </row>
    <row r="36" spans="1:12" ht="14.25" customHeight="1" x14ac:dyDescent="0.25">
      <c r="A36" s="105" t="s">
        <v>219</v>
      </c>
      <c r="B36" s="107" t="s">
        <v>218</v>
      </c>
      <c r="C36" s="105" t="s">
        <v>196</v>
      </c>
      <c r="D36" s="104">
        <v>2</v>
      </c>
      <c r="E36" s="196"/>
      <c r="F36" s="103">
        <f>D36*E36</f>
        <v>0</v>
      </c>
      <c r="G36" s="102">
        <v>0</v>
      </c>
      <c r="H36" s="102">
        <f t="shared" si="3"/>
        <v>0</v>
      </c>
      <c r="I36" s="100"/>
      <c r="J36" s="99"/>
      <c r="L36" s="99"/>
    </row>
    <row r="37" spans="1:12" ht="14.25" customHeight="1" x14ac:dyDescent="0.25">
      <c r="A37" s="105" t="s">
        <v>217</v>
      </c>
      <c r="B37" s="106" t="s">
        <v>216</v>
      </c>
      <c r="C37" s="105" t="s">
        <v>123</v>
      </c>
      <c r="D37" s="104">
        <v>5</v>
      </c>
      <c r="E37" s="196"/>
      <c r="F37" s="103">
        <f>D37*E37</f>
        <v>0</v>
      </c>
      <c r="G37" s="102">
        <v>0</v>
      </c>
      <c r="H37" s="102">
        <f t="shared" si="3"/>
        <v>0</v>
      </c>
      <c r="I37" s="100"/>
      <c r="J37" s="99"/>
      <c r="L37" s="99"/>
    </row>
    <row r="38" spans="1:12" ht="26.25" customHeight="1" x14ac:dyDescent="0.25">
      <c r="A38" s="105" t="s">
        <v>215</v>
      </c>
      <c r="B38" s="107" t="s">
        <v>214</v>
      </c>
      <c r="C38" s="105" t="s">
        <v>191</v>
      </c>
      <c r="D38" s="104">
        <v>1.07</v>
      </c>
      <c r="E38" s="600"/>
      <c r="F38" s="103">
        <f>SUM(F19:F37)*0.0107</f>
        <v>0</v>
      </c>
      <c r="G38" s="102">
        <v>0</v>
      </c>
      <c r="H38" s="102">
        <f t="shared" si="3"/>
        <v>0</v>
      </c>
      <c r="I38" s="100"/>
      <c r="J38" s="99"/>
      <c r="L38" s="99"/>
    </row>
    <row r="39" spans="1:12" ht="14.25" customHeight="1" x14ac:dyDescent="0.25">
      <c r="A39" s="105" t="s">
        <v>213</v>
      </c>
      <c r="B39" s="106" t="s">
        <v>192</v>
      </c>
      <c r="C39" s="105" t="s">
        <v>191</v>
      </c>
      <c r="D39" s="104">
        <v>6</v>
      </c>
      <c r="E39" s="600"/>
      <c r="F39" s="103">
        <f>SUM(F18:F38)*0.06</f>
        <v>0</v>
      </c>
      <c r="G39" s="102"/>
      <c r="H39" s="101"/>
      <c r="I39" s="100"/>
      <c r="J39" s="99"/>
      <c r="L39" s="99"/>
    </row>
    <row r="40" spans="1:12" ht="14.25" customHeight="1" x14ac:dyDescent="0.25">
      <c r="A40" s="116" t="s">
        <v>10</v>
      </c>
      <c r="B40" s="115" t="s">
        <v>212</v>
      </c>
      <c r="C40" s="114"/>
      <c r="D40" s="113"/>
      <c r="E40" s="112"/>
      <c r="F40" s="112"/>
      <c r="G40" s="111"/>
      <c r="H40" s="111"/>
      <c r="I40" s="111"/>
      <c r="J40" s="99"/>
      <c r="L40" s="99"/>
    </row>
    <row r="41" spans="1:12" ht="14.25" customHeight="1" x14ac:dyDescent="0.25">
      <c r="A41" s="105" t="s">
        <v>211</v>
      </c>
      <c r="B41" s="110" t="s">
        <v>210</v>
      </c>
      <c r="C41" s="105" t="s">
        <v>199</v>
      </c>
      <c r="D41" s="104">
        <v>1</v>
      </c>
      <c r="E41" s="196"/>
      <c r="F41" s="103">
        <f t="shared" ref="F41:F47" si="4">D41*E41</f>
        <v>0</v>
      </c>
      <c r="G41" s="102">
        <v>1.558E-2</v>
      </c>
      <c r="H41" s="102">
        <f t="shared" ref="H41:H47" si="5">G41*D41</f>
        <v>1.558E-2</v>
      </c>
      <c r="I41" s="108"/>
      <c r="J41" s="99"/>
      <c r="L41" s="99"/>
    </row>
    <row r="42" spans="1:12" ht="14.25" customHeight="1" x14ac:dyDescent="0.25">
      <c r="A42" s="105" t="s">
        <v>209</v>
      </c>
      <c r="B42" s="109" t="s">
        <v>208</v>
      </c>
      <c r="C42" s="105" t="s">
        <v>196</v>
      </c>
      <c r="D42" s="104">
        <v>1</v>
      </c>
      <c r="E42" s="196"/>
      <c r="F42" s="103">
        <f t="shared" si="4"/>
        <v>0</v>
      </c>
      <c r="G42" s="102">
        <v>2.2000000000000001E-4</v>
      </c>
      <c r="H42" s="102">
        <f t="shared" si="5"/>
        <v>2.2000000000000001E-4</v>
      </c>
      <c r="I42" s="108"/>
      <c r="J42" s="99"/>
      <c r="L42" s="99"/>
    </row>
    <row r="43" spans="1:12" ht="14.25" customHeight="1" x14ac:dyDescent="0.25">
      <c r="A43" s="105" t="s">
        <v>207</v>
      </c>
      <c r="B43" s="106" t="s">
        <v>206</v>
      </c>
      <c r="C43" s="105" t="s">
        <v>199</v>
      </c>
      <c r="D43" s="104">
        <v>1</v>
      </c>
      <c r="E43" s="196"/>
      <c r="F43" s="103">
        <f t="shared" si="4"/>
        <v>0</v>
      </c>
      <c r="G43" s="102">
        <v>1.8400000000000001E-3</v>
      </c>
      <c r="H43" s="102">
        <f t="shared" si="5"/>
        <v>1.8400000000000001E-3</v>
      </c>
      <c r="I43" s="108"/>
      <c r="J43" s="99"/>
      <c r="L43" s="99"/>
    </row>
    <row r="44" spans="1:12" ht="14.25" customHeight="1" x14ac:dyDescent="0.25">
      <c r="A44" s="105" t="s">
        <v>205</v>
      </c>
      <c r="B44" s="106" t="s">
        <v>204</v>
      </c>
      <c r="C44" s="105" t="s">
        <v>199</v>
      </c>
      <c r="D44" s="104">
        <v>1</v>
      </c>
      <c r="E44" s="196"/>
      <c r="F44" s="103">
        <f t="shared" si="4"/>
        <v>0</v>
      </c>
      <c r="G44" s="102">
        <v>2.9999999999999997E-4</v>
      </c>
      <c r="H44" s="102">
        <f t="shared" si="5"/>
        <v>2.9999999999999997E-4</v>
      </c>
      <c r="I44" s="108"/>
      <c r="J44" s="99"/>
      <c r="L44" s="99"/>
    </row>
    <row r="45" spans="1:12" ht="14.25" customHeight="1" x14ac:dyDescent="0.25">
      <c r="A45" s="105" t="s">
        <v>203</v>
      </c>
      <c r="B45" s="106" t="s">
        <v>202</v>
      </c>
      <c r="C45" s="105" t="s">
        <v>199</v>
      </c>
      <c r="D45" s="104">
        <v>1</v>
      </c>
      <c r="E45" s="196"/>
      <c r="F45" s="103">
        <f t="shared" si="4"/>
        <v>0</v>
      </c>
      <c r="G45" s="102">
        <v>0</v>
      </c>
      <c r="H45" s="102">
        <f t="shared" si="5"/>
        <v>0</v>
      </c>
      <c r="I45" s="108"/>
      <c r="J45" s="99"/>
      <c r="L45" s="99"/>
    </row>
    <row r="46" spans="1:12" ht="14.25" customHeight="1" x14ac:dyDescent="0.25">
      <c r="A46" s="105" t="s">
        <v>201</v>
      </c>
      <c r="B46" s="106" t="s">
        <v>200</v>
      </c>
      <c r="C46" s="105" t="s">
        <v>199</v>
      </c>
      <c r="D46" s="104">
        <v>1</v>
      </c>
      <c r="E46" s="196"/>
      <c r="F46" s="103">
        <f t="shared" si="4"/>
        <v>0</v>
      </c>
      <c r="G46" s="102">
        <v>7.2000000000000005E-4</v>
      </c>
      <c r="H46" s="102">
        <f t="shared" si="5"/>
        <v>7.2000000000000005E-4</v>
      </c>
      <c r="I46" s="108"/>
      <c r="J46" s="99"/>
      <c r="L46" s="99"/>
    </row>
    <row r="47" spans="1:12" ht="14.25" customHeight="1" x14ac:dyDescent="0.25">
      <c r="A47" s="105" t="s">
        <v>198</v>
      </c>
      <c r="B47" s="106" t="s">
        <v>197</v>
      </c>
      <c r="C47" s="105" t="s">
        <v>196</v>
      </c>
      <c r="D47" s="104">
        <v>1</v>
      </c>
      <c r="E47" s="196"/>
      <c r="F47" s="103">
        <f t="shared" si="4"/>
        <v>0</v>
      </c>
      <c r="G47" s="102">
        <v>5.1999999999999995E-4</v>
      </c>
      <c r="H47" s="102">
        <f t="shared" si="5"/>
        <v>5.1999999999999995E-4</v>
      </c>
      <c r="I47" s="108"/>
      <c r="J47" s="99"/>
      <c r="L47" s="99"/>
    </row>
    <row r="48" spans="1:12" ht="26.25" customHeight="1" x14ac:dyDescent="0.25">
      <c r="A48" s="105" t="s">
        <v>195</v>
      </c>
      <c r="B48" s="107" t="s">
        <v>194</v>
      </c>
      <c r="C48" s="105" t="s">
        <v>191</v>
      </c>
      <c r="D48" s="104">
        <v>0.22</v>
      </c>
      <c r="E48" s="600"/>
      <c r="F48" s="103">
        <f>SUM(F41:F45)*0.0022</f>
        <v>0</v>
      </c>
      <c r="G48" s="102"/>
      <c r="H48" s="102"/>
      <c r="I48" s="100"/>
      <c r="J48" s="99"/>
      <c r="L48" s="99"/>
    </row>
    <row r="49" spans="1:12" ht="14.25" customHeight="1" thickBot="1" x14ac:dyDescent="0.3">
      <c r="A49" s="105" t="s">
        <v>193</v>
      </c>
      <c r="B49" s="106" t="s">
        <v>192</v>
      </c>
      <c r="C49" s="105" t="s">
        <v>191</v>
      </c>
      <c r="D49" s="104">
        <v>6</v>
      </c>
      <c r="E49" s="600"/>
      <c r="F49" s="103">
        <f>SUM(F41:F45)*0.06</f>
        <v>0</v>
      </c>
      <c r="G49" s="102"/>
      <c r="H49" s="101"/>
      <c r="I49" s="100"/>
      <c r="J49" s="99"/>
      <c r="L49" s="99"/>
    </row>
    <row r="50" spans="1:12" ht="13.8" thickBot="1" x14ac:dyDescent="0.3">
      <c r="A50" s="182"/>
      <c r="B50" s="98" t="s">
        <v>190</v>
      </c>
      <c r="C50" s="211"/>
      <c r="D50" s="182"/>
      <c r="E50" s="182"/>
      <c r="F50" s="177">
        <f>SUM(F6:F49)</f>
        <v>0</v>
      </c>
      <c r="G50" s="182"/>
      <c r="H50" s="182"/>
      <c r="J50" s="95"/>
      <c r="K50" s="95"/>
      <c r="L50" s="95"/>
    </row>
    <row r="86" spans="2:2" x14ac:dyDescent="0.25">
      <c r="B86" s="95" t="s">
        <v>587</v>
      </c>
    </row>
  </sheetData>
  <mergeCells count="1">
    <mergeCell ref="A6:I6"/>
  </mergeCells>
  <printOptions horizontalCentered="1"/>
  <pageMargins left="0.39370078740157483" right="0.39370078740157483" top="0.98425196850393704" bottom="0.59055118110236227" header="0.59055118110236227" footer="0.19685039370078741"/>
  <pageSetup paperSize="9" scale="90" fitToHeight="0" orientation="landscape" r:id="rId1"/>
  <headerFooter alignWithMargins="0">
    <oddHeader>&amp;L&amp;G&amp;RPříloha č. 2 -VÝKAZ VÝMĚR</oddHeader>
    <oddFooter>&amp;L&amp;8 28. 6. 2016&amp;C&amp;8str. / &amp;"Arial,Kurzíva"page&amp;"Arial,Obyčejné" &amp;P / &amp;N
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04"/>
  <sheetViews>
    <sheetView zoomScale="85" zoomScaleNormal="85" workbookViewId="0">
      <pane ySplit="8" topLeftCell="A66" activePane="bottomLeft" state="frozen"/>
      <selection activeCell="C12" sqref="C12"/>
      <selection pane="bottomLeft" activeCell="C12" sqref="C12"/>
    </sheetView>
  </sheetViews>
  <sheetFormatPr defaultColWidth="9.109375" defaultRowHeight="13.2" x14ac:dyDescent="0.25"/>
  <cols>
    <col min="1" max="1" width="5.6640625" style="247" customWidth="1"/>
    <col min="2" max="2" width="7.6640625" style="74" customWidth="1"/>
    <col min="3" max="3" width="80.6640625" style="74" customWidth="1"/>
    <col min="4" max="4" width="7.33203125" style="248" customWidth="1"/>
    <col min="5" max="5" width="5.6640625" style="74" customWidth="1"/>
    <col min="6" max="7" width="14.6640625" style="121" customWidth="1"/>
    <col min="8" max="9" width="15.6640625" style="249" customWidth="1"/>
    <col min="10" max="10" width="15.6640625" style="120" customWidth="1"/>
    <col min="11" max="11" width="18.6640625" style="230" customWidth="1"/>
    <col min="12" max="16384" width="9.109375" style="182"/>
  </cols>
  <sheetData>
    <row r="1" spans="1:14" s="82" customFormat="1" ht="15.6" customHeight="1" x14ac:dyDescent="0.25">
      <c r="A1" s="202"/>
      <c r="B1" s="92"/>
      <c r="C1" s="92"/>
      <c r="D1" s="92"/>
      <c r="E1" s="92"/>
      <c r="F1" s="92"/>
      <c r="G1" s="92"/>
      <c r="H1" s="92"/>
      <c r="I1" s="92"/>
      <c r="J1" s="92"/>
      <c r="K1" s="92"/>
      <c r="L1" s="203"/>
      <c r="M1" s="204"/>
      <c r="N1" s="91"/>
    </row>
    <row r="2" spans="1:14" s="82" customFormat="1" ht="12.75" customHeight="1" x14ac:dyDescent="0.25">
      <c r="A2" s="466" t="s">
        <v>189</v>
      </c>
      <c r="B2" s="84"/>
      <c r="C2" s="204"/>
      <c r="D2" s="84"/>
      <c r="E2" s="84"/>
      <c r="F2" s="84"/>
      <c r="G2" s="84"/>
      <c r="H2" s="84"/>
      <c r="I2" s="84"/>
      <c r="J2" s="84"/>
      <c r="K2" s="84"/>
      <c r="L2" s="84"/>
      <c r="M2" s="83"/>
      <c r="N2" s="83"/>
    </row>
    <row r="3" spans="1:14" s="82" customFormat="1" ht="12.75" customHeight="1" x14ac:dyDescent="0.25">
      <c r="A3" s="466" t="s">
        <v>576</v>
      </c>
      <c r="B3" s="84"/>
      <c r="C3" s="204"/>
      <c r="D3" s="84"/>
      <c r="E3" s="84"/>
      <c r="F3" s="84"/>
      <c r="G3" s="84"/>
      <c r="H3" s="84"/>
      <c r="I3" s="84"/>
      <c r="J3" s="84"/>
      <c r="K3" s="84"/>
      <c r="L3" s="84"/>
      <c r="M3" s="83"/>
      <c r="N3" s="83"/>
    </row>
    <row r="4" spans="1:14" s="82" customFormat="1" ht="15.75" customHeight="1" x14ac:dyDescent="0.25">
      <c r="A4" s="84"/>
      <c r="B4" s="84"/>
      <c r="C4" s="204"/>
      <c r="D4" s="84"/>
      <c r="E4" s="84"/>
      <c r="F4" s="84"/>
      <c r="G4" s="84"/>
      <c r="H4" s="84"/>
      <c r="I4" s="84"/>
      <c r="J4" s="84"/>
      <c r="K4" s="84"/>
      <c r="L4" s="84"/>
      <c r="M4" s="83"/>
      <c r="N4" s="83"/>
    </row>
    <row r="5" spans="1:14" s="212" customFormat="1" ht="22.8" customHeight="1" thickBot="1" x14ac:dyDescent="0.3">
      <c r="A5" s="139"/>
      <c r="D5" s="213"/>
      <c r="F5" s="124"/>
      <c r="G5" s="124"/>
      <c r="H5" s="214"/>
      <c r="I5" s="214"/>
      <c r="J5" s="123"/>
    </row>
    <row r="6" spans="1:14" s="212" customFormat="1" ht="39.9" customHeight="1" thickBot="1" x14ac:dyDescent="0.3">
      <c r="A6" s="138" t="s">
        <v>368</v>
      </c>
      <c r="B6" s="136" t="s">
        <v>367</v>
      </c>
      <c r="C6" s="136" t="s">
        <v>366</v>
      </c>
      <c r="D6" s="137" t="s">
        <v>365</v>
      </c>
      <c r="E6" s="136" t="s">
        <v>364</v>
      </c>
      <c r="F6" s="135" t="s">
        <v>363</v>
      </c>
      <c r="G6" s="135" t="s">
        <v>362</v>
      </c>
      <c r="H6" s="135" t="s">
        <v>361</v>
      </c>
      <c r="I6" s="135" t="s">
        <v>360</v>
      </c>
      <c r="J6" s="135" t="s">
        <v>359</v>
      </c>
      <c r="K6" s="134" t="s">
        <v>6</v>
      </c>
    </row>
    <row r="7" spans="1:14" s="215" customFormat="1" ht="39.9" hidden="1" customHeight="1" thickBot="1" x14ac:dyDescent="0.3">
      <c r="A7" s="138" t="s">
        <v>379</v>
      </c>
      <c r="B7" s="136" t="s">
        <v>378</v>
      </c>
      <c r="C7" s="136" t="s">
        <v>377</v>
      </c>
      <c r="D7" s="137" t="s">
        <v>376</v>
      </c>
      <c r="E7" s="136" t="s">
        <v>375</v>
      </c>
      <c r="F7" s="135" t="s">
        <v>374</v>
      </c>
      <c r="G7" s="135" t="s">
        <v>373</v>
      </c>
      <c r="H7" s="135" t="s">
        <v>372</v>
      </c>
      <c r="I7" s="135" t="s">
        <v>371</v>
      </c>
      <c r="J7" s="135" t="s">
        <v>370</v>
      </c>
      <c r="K7" s="134" t="s">
        <v>369</v>
      </c>
    </row>
    <row r="8" spans="1:14" ht="9.9" customHeight="1" x14ac:dyDescent="0.25">
      <c r="A8" s="216" t="s">
        <v>368</v>
      </c>
      <c r="B8" s="216" t="s">
        <v>367</v>
      </c>
      <c r="C8" s="217" t="s">
        <v>366</v>
      </c>
      <c r="D8" s="218" t="s">
        <v>365</v>
      </c>
      <c r="E8" s="216" t="s">
        <v>364</v>
      </c>
      <c r="F8" s="219" t="s">
        <v>363</v>
      </c>
      <c r="G8" s="219" t="s">
        <v>362</v>
      </c>
      <c r="H8" s="220" t="s">
        <v>361</v>
      </c>
      <c r="I8" s="220" t="s">
        <v>360</v>
      </c>
      <c r="J8" s="221" t="s">
        <v>359</v>
      </c>
      <c r="K8" s="216" t="s">
        <v>6</v>
      </c>
    </row>
    <row r="9" spans="1:14" ht="15" customHeight="1" x14ac:dyDescent="0.25">
      <c r="A9" s="222"/>
      <c r="B9" s="132"/>
      <c r="C9" s="223"/>
      <c r="D9" s="224"/>
      <c r="E9" s="225"/>
      <c r="F9" s="129"/>
      <c r="G9" s="129"/>
      <c r="H9" s="226"/>
      <c r="I9" s="226"/>
      <c r="J9" s="131"/>
      <c r="K9" s="227"/>
    </row>
    <row r="10" spans="1:14" ht="15" customHeight="1" x14ac:dyDescent="0.25">
      <c r="A10" s="228"/>
      <c r="C10" s="130" t="s">
        <v>352</v>
      </c>
      <c r="D10" s="141"/>
      <c r="E10" s="225"/>
      <c r="F10" s="129"/>
      <c r="G10" s="129"/>
      <c r="H10" s="229"/>
      <c r="I10" s="229"/>
      <c r="J10" s="197"/>
    </row>
    <row r="11" spans="1:14" ht="15" customHeight="1" x14ac:dyDescent="0.25">
      <c r="A11" s="228">
        <v>1</v>
      </c>
      <c r="C11" s="231" t="s">
        <v>358</v>
      </c>
      <c r="D11" s="141">
        <v>1</v>
      </c>
      <c r="E11" s="225" t="s">
        <v>132</v>
      </c>
      <c r="F11" s="198"/>
      <c r="G11" s="198"/>
      <c r="H11" s="232">
        <f t="shared" ref="H11:H40" si="0">D11*F11</f>
        <v>0</v>
      </c>
      <c r="I11" s="232">
        <f t="shared" ref="I11:I40" si="1">D11*G11</f>
        <v>0</v>
      </c>
      <c r="J11" s="233">
        <f t="shared" ref="J11:J40" si="2">H11+I11</f>
        <v>0</v>
      </c>
    </row>
    <row r="12" spans="1:14" ht="15" customHeight="1" x14ac:dyDescent="0.25">
      <c r="A12" s="228"/>
      <c r="C12" s="234" t="s">
        <v>357</v>
      </c>
      <c r="D12" s="141"/>
      <c r="E12" s="225"/>
      <c r="F12" s="256"/>
      <c r="G12" s="256"/>
      <c r="H12" s="232"/>
      <c r="I12" s="232"/>
      <c r="J12" s="233"/>
    </row>
    <row r="13" spans="1:14" ht="15" customHeight="1" x14ac:dyDescent="0.25">
      <c r="A13" s="228">
        <v>2</v>
      </c>
      <c r="C13" s="231" t="s">
        <v>356</v>
      </c>
      <c r="D13" s="141">
        <v>4</v>
      </c>
      <c r="E13" s="225" t="s">
        <v>132</v>
      </c>
      <c r="F13" s="198"/>
      <c r="G13" s="198"/>
      <c r="H13" s="232">
        <f t="shared" si="0"/>
        <v>0</v>
      </c>
      <c r="I13" s="232">
        <f t="shared" si="1"/>
        <v>0</v>
      </c>
      <c r="J13" s="233">
        <f t="shared" si="2"/>
        <v>0</v>
      </c>
    </row>
    <row r="14" spans="1:14" ht="15" customHeight="1" x14ac:dyDescent="0.25">
      <c r="A14" s="228"/>
      <c r="C14" s="234" t="s">
        <v>355</v>
      </c>
      <c r="D14" s="141"/>
      <c r="E14" s="225"/>
      <c r="F14" s="256"/>
      <c r="G14" s="256"/>
      <c r="H14" s="232"/>
      <c r="I14" s="232"/>
      <c r="J14" s="233"/>
    </row>
    <row r="15" spans="1:14" ht="15" customHeight="1" x14ac:dyDescent="0.25">
      <c r="A15" s="228">
        <v>3</v>
      </c>
      <c r="C15" s="231" t="s">
        <v>354</v>
      </c>
      <c r="D15" s="141">
        <v>1</v>
      </c>
      <c r="E15" s="225" t="s">
        <v>132</v>
      </c>
      <c r="F15" s="198"/>
      <c r="G15" s="198"/>
      <c r="H15" s="232">
        <f t="shared" si="0"/>
        <v>0</v>
      </c>
      <c r="I15" s="232">
        <f t="shared" si="1"/>
        <v>0</v>
      </c>
      <c r="J15" s="233">
        <f t="shared" si="2"/>
        <v>0</v>
      </c>
    </row>
    <row r="16" spans="1:14" ht="15" customHeight="1" x14ac:dyDescent="0.25">
      <c r="A16" s="228"/>
      <c r="C16" s="234" t="s">
        <v>353</v>
      </c>
      <c r="D16" s="141"/>
      <c r="E16" s="225"/>
      <c r="F16" s="256"/>
      <c r="G16" s="256"/>
      <c r="H16" s="232"/>
      <c r="I16" s="232"/>
      <c r="J16" s="233"/>
    </row>
    <row r="17" spans="1:10" ht="15" customHeight="1" x14ac:dyDescent="0.25">
      <c r="A17" s="228"/>
      <c r="C17" s="235"/>
      <c r="D17" s="141"/>
      <c r="E17" s="225"/>
      <c r="F17" s="256"/>
      <c r="G17" s="256"/>
      <c r="H17" s="232"/>
      <c r="I17" s="232"/>
      <c r="J17" s="233"/>
    </row>
    <row r="18" spans="1:10" ht="15" customHeight="1" x14ac:dyDescent="0.25">
      <c r="A18" s="228"/>
      <c r="C18" s="130" t="s">
        <v>340</v>
      </c>
      <c r="D18" s="141"/>
      <c r="E18" s="225"/>
      <c r="F18" s="256"/>
      <c r="G18" s="256"/>
      <c r="H18" s="232"/>
      <c r="I18" s="232"/>
      <c r="J18" s="233"/>
    </row>
    <row r="19" spans="1:10" ht="15" customHeight="1" x14ac:dyDescent="0.25">
      <c r="A19" s="228">
        <v>4</v>
      </c>
      <c r="C19" s="231" t="s">
        <v>351</v>
      </c>
      <c r="D19" s="141">
        <v>20</v>
      </c>
      <c r="E19" s="225" t="s">
        <v>35</v>
      </c>
      <c r="F19" s="198"/>
      <c r="G19" s="198"/>
      <c r="H19" s="232">
        <f t="shared" si="0"/>
        <v>0</v>
      </c>
      <c r="I19" s="232">
        <f t="shared" si="1"/>
        <v>0</v>
      </c>
      <c r="J19" s="233">
        <f t="shared" si="2"/>
        <v>0</v>
      </c>
    </row>
    <row r="20" spans="1:10" ht="15" customHeight="1" x14ac:dyDescent="0.25">
      <c r="A20" s="228">
        <v>5</v>
      </c>
      <c r="C20" s="231" t="s">
        <v>350</v>
      </c>
      <c r="D20" s="141">
        <v>60</v>
      </c>
      <c r="E20" s="225" t="s">
        <v>35</v>
      </c>
      <c r="F20" s="198"/>
      <c r="G20" s="198"/>
      <c r="H20" s="232">
        <f t="shared" si="0"/>
        <v>0</v>
      </c>
      <c r="I20" s="232">
        <f t="shared" si="1"/>
        <v>0</v>
      </c>
      <c r="J20" s="233">
        <f t="shared" si="2"/>
        <v>0</v>
      </c>
    </row>
    <row r="21" spans="1:10" ht="15" customHeight="1" x14ac:dyDescent="0.25">
      <c r="A21" s="228">
        <v>6</v>
      </c>
      <c r="C21" s="231" t="s">
        <v>349</v>
      </c>
      <c r="D21" s="141">
        <v>40</v>
      </c>
      <c r="E21" s="225" t="s">
        <v>35</v>
      </c>
      <c r="F21" s="198"/>
      <c r="G21" s="198"/>
      <c r="H21" s="232">
        <f t="shared" si="0"/>
        <v>0</v>
      </c>
      <c r="I21" s="232">
        <f t="shared" si="1"/>
        <v>0</v>
      </c>
      <c r="J21" s="233">
        <f t="shared" si="2"/>
        <v>0</v>
      </c>
    </row>
    <row r="22" spans="1:10" ht="15" customHeight="1" x14ac:dyDescent="0.25">
      <c r="A22" s="228">
        <v>7</v>
      </c>
      <c r="C22" s="231" t="s">
        <v>348</v>
      </c>
      <c r="D22" s="141">
        <v>20</v>
      </c>
      <c r="E22" s="225" t="s">
        <v>35</v>
      </c>
      <c r="F22" s="198"/>
      <c r="G22" s="198"/>
      <c r="H22" s="232">
        <f t="shared" si="0"/>
        <v>0</v>
      </c>
      <c r="I22" s="232">
        <f t="shared" si="1"/>
        <v>0</v>
      </c>
      <c r="J22" s="233">
        <f t="shared" si="2"/>
        <v>0</v>
      </c>
    </row>
    <row r="23" spans="1:10" ht="15" customHeight="1" x14ac:dyDescent="0.25">
      <c r="A23" s="228">
        <v>8</v>
      </c>
      <c r="C23" s="231" t="s">
        <v>347</v>
      </c>
      <c r="D23" s="141">
        <v>20</v>
      </c>
      <c r="E23" s="225" t="s">
        <v>35</v>
      </c>
      <c r="F23" s="198"/>
      <c r="G23" s="198"/>
      <c r="H23" s="232">
        <f t="shared" si="0"/>
        <v>0</v>
      </c>
      <c r="I23" s="232">
        <f t="shared" si="1"/>
        <v>0</v>
      </c>
      <c r="J23" s="233">
        <f t="shared" si="2"/>
        <v>0</v>
      </c>
    </row>
    <row r="24" spans="1:10" ht="15" customHeight="1" x14ac:dyDescent="0.25">
      <c r="A24" s="228">
        <v>10</v>
      </c>
      <c r="C24" s="231" t="s">
        <v>346</v>
      </c>
      <c r="D24" s="141">
        <v>80</v>
      </c>
      <c r="E24" s="225" t="s">
        <v>35</v>
      </c>
      <c r="F24" s="198"/>
      <c r="G24" s="198"/>
      <c r="H24" s="232">
        <f t="shared" si="0"/>
        <v>0</v>
      </c>
      <c r="I24" s="232">
        <f t="shared" si="1"/>
        <v>0</v>
      </c>
      <c r="J24" s="233">
        <f t="shared" si="2"/>
        <v>0</v>
      </c>
    </row>
    <row r="25" spans="1:10" ht="15" customHeight="1" x14ac:dyDescent="0.25">
      <c r="A25" s="228">
        <v>11</v>
      </c>
      <c r="C25" s="231" t="s">
        <v>345</v>
      </c>
      <c r="D25" s="141">
        <v>20</v>
      </c>
      <c r="E25" s="225" t="s">
        <v>35</v>
      </c>
      <c r="F25" s="198"/>
      <c r="G25" s="198"/>
      <c r="H25" s="232">
        <f t="shared" si="0"/>
        <v>0</v>
      </c>
      <c r="I25" s="232">
        <f t="shared" si="1"/>
        <v>0</v>
      </c>
      <c r="J25" s="233">
        <f t="shared" si="2"/>
        <v>0</v>
      </c>
    </row>
    <row r="26" spans="1:10" ht="15" customHeight="1" x14ac:dyDescent="0.25">
      <c r="A26" s="228">
        <v>9</v>
      </c>
      <c r="C26" s="231" t="s">
        <v>344</v>
      </c>
      <c r="D26" s="141">
        <v>50</v>
      </c>
      <c r="E26" s="225" t="s">
        <v>35</v>
      </c>
      <c r="F26" s="198"/>
      <c r="G26" s="198"/>
      <c r="H26" s="232">
        <f t="shared" si="0"/>
        <v>0</v>
      </c>
      <c r="I26" s="232">
        <f t="shared" si="1"/>
        <v>0</v>
      </c>
      <c r="J26" s="233">
        <f t="shared" si="2"/>
        <v>0</v>
      </c>
    </row>
    <row r="27" spans="1:10" ht="15" customHeight="1" x14ac:dyDescent="0.25">
      <c r="A27" s="228">
        <v>12</v>
      </c>
      <c r="C27" s="231" t="s">
        <v>343</v>
      </c>
      <c r="D27" s="141">
        <v>150</v>
      </c>
      <c r="E27" s="225" t="s">
        <v>35</v>
      </c>
      <c r="F27" s="198"/>
      <c r="G27" s="198"/>
      <c r="H27" s="232">
        <f t="shared" si="0"/>
        <v>0</v>
      </c>
      <c r="I27" s="232">
        <f t="shared" si="1"/>
        <v>0</v>
      </c>
      <c r="J27" s="233">
        <f t="shared" si="2"/>
        <v>0</v>
      </c>
    </row>
    <row r="28" spans="1:10" ht="15" customHeight="1" x14ac:dyDescent="0.25">
      <c r="A28" s="228">
        <v>13</v>
      </c>
      <c r="C28" s="231" t="s">
        <v>342</v>
      </c>
      <c r="D28" s="141">
        <v>70</v>
      </c>
      <c r="E28" s="225" t="s">
        <v>35</v>
      </c>
      <c r="F28" s="198"/>
      <c r="G28" s="198"/>
      <c r="H28" s="232">
        <f t="shared" si="0"/>
        <v>0</v>
      </c>
      <c r="I28" s="232">
        <f t="shared" si="1"/>
        <v>0</v>
      </c>
      <c r="J28" s="233">
        <f t="shared" si="2"/>
        <v>0</v>
      </c>
    </row>
    <row r="29" spans="1:10" ht="15" customHeight="1" x14ac:dyDescent="0.25">
      <c r="A29" s="228">
        <v>14</v>
      </c>
      <c r="C29" s="231" t="s">
        <v>341</v>
      </c>
      <c r="D29" s="141">
        <v>1</v>
      </c>
      <c r="E29" s="225" t="s">
        <v>286</v>
      </c>
      <c r="F29" s="198"/>
      <c r="G29" s="198"/>
      <c r="H29" s="232">
        <f t="shared" si="0"/>
        <v>0</v>
      </c>
      <c r="I29" s="232">
        <f t="shared" si="1"/>
        <v>0</v>
      </c>
      <c r="J29" s="233">
        <f t="shared" si="2"/>
        <v>0</v>
      </c>
    </row>
    <row r="30" spans="1:10" ht="15" customHeight="1" x14ac:dyDescent="0.25">
      <c r="A30" s="228"/>
      <c r="C30" s="235"/>
      <c r="D30" s="141"/>
      <c r="E30" s="225"/>
      <c r="F30" s="256"/>
      <c r="G30" s="256"/>
      <c r="H30" s="232"/>
      <c r="I30" s="232"/>
      <c r="J30" s="233"/>
    </row>
    <row r="31" spans="1:10" ht="15" customHeight="1" x14ac:dyDescent="0.25">
      <c r="A31" s="228"/>
      <c r="C31" s="130" t="s">
        <v>331</v>
      </c>
      <c r="D31" s="141"/>
      <c r="E31" s="225"/>
      <c r="F31" s="256"/>
      <c r="G31" s="256"/>
      <c r="H31" s="232"/>
      <c r="I31" s="232"/>
      <c r="J31" s="233"/>
    </row>
    <row r="32" spans="1:10" ht="15" customHeight="1" x14ac:dyDescent="0.25">
      <c r="A32" s="228">
        <v>15</v>
      </c>
      <c r="B32" s="74" t="s">
        <v>339</v>
      </c>
      <c r="C32" s="231" t="s">
        <v>338</v>
      </c>
      <c r="D32" s="141">
        <v>8</v>
      </c>
      <c r="E32" s="225" t="s">
        <v>132</v>
      </c>
      <c r="F32" s="198"/>
      <c r="G32" s="198"/>
      <c r="H32" s="232">
        <f t="shared" si="0"/>
        <v>0</v>
      </c>
      <c r="I32" s="232">
        <f t="shared" si="1"/>
        <v>0</v>
      </c>
      <c r="J32" s="233">
        <f t="shared" si="2"/>
        <v>0</v>
      </c>
    </row>
    <row r="33" spans="1:10" ht="15" customHeight="1" x14ac:dyDescent="0.25">
      <c r="A33" s="228">
        <v>16</v>
      </c>
      <c r="B33" s="74" t="s">
        <v>337</v>
      </c>
      <c r="C33" s="231" t="s">
        <v>336</v>
      </c>
      <c r="D33" s="141">
        <v>1</v>
      </c>
      <c r="E33" s="225" t="s">
        <v>132</v>
      </c>
      <c r="F33" s="198"/>
      <c r="G33" s="198"/>
      <c r="H33" s="232">
        <f t="shared" si="0"/>
        <v>0</v>
      </c>
      <c r="I33" s="232">
        <f t="shared" si="1"/>
        <v>0</v>
      </c>
      <c r="J33" s="233">
        <f t="shared" si="2"/>
        <v>0</v>
      </c>
    </row>
    <row r="34" spans="1:10" ht="15" customHeight="1" x14ac:dyDescent="0.25">
      <c r="A34" s="228">
        <v>17</v>
      </c>
      <c r="B34" s="74" t="s">
        <v>335</v>
      </c>
      <c r="C34" s="231" t="s">
        <v>334</v>
      </c>
      <c r="D34" s="141">
        <v>3</v>
      </c>
      <c r="E34" s="225" t="s">
        <v>132</v>
      </c>
      <c r="F34" s="198"/>
      <c r="G34" s="198"/>
      <c r="H34" s="232">
        <f t="shared" si="0"/>
        <v>0</v>
      </c>
      <c r="I34" s="232">
        <f t="shared" si="1"/>
        <v>0</v>
      </c>
      <c r="J34" s="233">
        <f t="shared" si="2"/>
        <v>0</v>
      </c>
    </row>
    <row r="35" spans="1:10" ht="15" customHeight="1" x14ac:dyDescent="0.25">
      <c r="A35" s="228">
        <v>18</v>
      </c>
      <c r="C35" s="235" t="s">
        <v>333</v>
      </c>
      <c r="D35" s="141">
        <v>1</v>
      </c>
      <c r="E35" s="225" t="s">
        <v>286</v>
      </c>
      <c r="F35" s="198"/>
      <c r="G35" s="198"/>
      <c r="H35" s="232">
        <f t="shared" si="0"/>
        <v>0</v>
      </c>
      <c r="I35" s="232">
        <f t="shared" si="1"/>
        <v>0</v>
      </c>
      <c r="J35" s="233">
        <f t="shared" si="2"/>
        <v>0</v>
      </c>
    </row>
    <row r="36" spans="1:10" ht="15" customHeight="1" x14ac:dyDescent="0.25">
      <c r="A36" s="228"/>
      <c r="C36" s="234" t="s">
        <v>332</v>
      </c>
      <c r="D36" s="141"/>
      <c r="E36" s="225"/>
      <c r="F36" s="256"/>
      <c r="G36" s="256"/>
      <c r="H36" s="232"/>
      <c r="I36" s="232"/>
      <c r="J36" s="233"/>
    </row>
    <row r="37" spans="1:10" ht="15" customHeight="1" x14ac:dyDescent="0.25">
      <c r="A37" s="228"/>
      <c r="C37" s="235"/>
      <c r="D37" s="141"/>
      <c r="E37" s="225"/>
      <c r="F37" s="256"/>
      <c r="G37" s="256"/>
      <c r="H37" s="232"/>
      <c r="I37" s="232"/>
      <c r="J37" s="233"/>
    </row>
    <row r="38" spans="1:10" ht="15" customHeight="1" x14ac:dyDescent="0.25">
      <c r="A38" s="228"/>
      <c r="C38" s="130" t="s">
        <v>316</v>
      </c>
      <c r="D38" s="141"/>
      <c r="E38" s="225"/>
      <c r="F38" s="256"/>
      <c r="G38" s="256"/>
      <c r="H38" s="232"/>
      <c r="I38" s="232"/>
      <c r="J38" s="233"/>
    </row>
    <row r="39" spans="1:10" ht="15" customHeight="1" x14ac:dyDescent="0.25">
      <c r="A39" s="228">
        <v>19</v>
      </c>
      <c r="B39" s="74" t="s">
        <v>330</v>
      </c>
      <c r="C39" s="231" t="s">
        <v>329</v>
      </c>
      <c r="D39" s="141">
        <v>2</v>
      </c>
      <c r="E39" s="225" t="s">
        <v>132</v>
      </c>
      <c r="F39" s="198"/>
      <c r="G39" s="198"/>
      <c r="H39" s="232">
        <f t="shared" si="0"/>
        <v>0</v>
      </c>
      <c r="I39" s="232">
        <f t="shared" si="1"/>
        <v>0</v>
      </c>
      <c r="J39" s="233">
        <f t="shared" si="2"/>
        <v>0</v>
      </c>
    </row>
    <row r="40" spans="1:10" ht="15" customHeight="1" x14ac:dyDescent="0.25">
      <c r="A40" s="228">
        <v>20</v>
      </c>
      <c r="B40" s="74" t="s">
        <v>328</v>
      </c>
      <c r="C40" s="231" t="s">
        <v>327</v>
      </c>
      <c r="D40" s="141">
        <v>1</v>
      </c>
      <c r="E40" s="225" t="s">
        <v>132</v>
      </c>
      <c r="F40" s="198"/>
      <c r="G40" s="198"/>
      <c r="H40" s="232">
        <f t="shared" si="0"/>
        <v>0</v>
      </c>
      <c r="I40" s="232">
        <f t="shared" si="1"/>
        <v>0</v>
      </c>
      <c r="J40" s="233">
        <f t="shared" si="2"/>
        <v>0</v>
      </c>
    </row>
    <row r="41" spans="1:10" ht="15" customHeight="1" x14ac:dyDescent="0.25">
      <c r="A41" s="228">
        <v>21</v>
      </c>
      <c r="B41" s="74" t="s">
        <v>326</v>
      </c>
      <c r="C41" s="231" t="s">
        <v>325</v>
      </c>
      <c r="D41" s="141">
        <v>3</v>
      </c>
      <c r="E41" s="225" t="s">
        <v>132</v>
      </c>
      <c r="F41" s="198"/>
      <c r="G41" s="198"/>
      <c r="H41" s="232">
        <f t="shared" ref="H41:H70" si="3">D41*F41</f>
        <v>0</v>
      </c>
      <c r="I41" s="232">
        <f t="shared" ref="I41:I70" si="4">D41*G41</f>
        <v>0</v>
      </c>
      <c r="J41" s="233">
        <f t="shared" ref="J41:J70" si="5">H41+I41</f>
        <v>0</v>
      </c>
    </row>
    <row r="42" spans="1:10" ht="15" customHeight="1" x14ac:dyDescent="0.25">
      <c r="A42" s="228">
        <v>22</v>
      </c>
      <c r="B42" s="74" t="s">
        <v>324</v>
      </c>
      <c r="C42" s="231" t="s">
        <v>323</v>
      </c>
      <c r="D42" s="141">
        <v>2</v>
      </c>
      <c r="E42" s="225" t="s">
        <v>132</v>
      </c>
      <c r="F42" s="198"/>
      <c r="G42" s="198"/>
      <c r="H42" s="232">
        <f t="shared" si="3"/>
        <v>0</v>
      </c>
      <c r="I42" s="232">
        <f t="shared" si="4"/>
        <v>0</v>
      </c>
      <c r="J42" s="233">
        <f t="shared" si="5"/>
        <v>0</v>
      </c>
    </row>
    <row r="43" spans="1:10" ht="15" customHeight="1" x14ac:dyDescent="0.25">
      <c r="A43" s="228">
        <v>23</v>
      </c>
      <c r="B43" s="74" t="s">
        <v>322</v>
      </c>
      <c r="C43" s="231" t="s">
        <v>321</v>
      </c>
      <c r="D43" s="141">
        <v>8</v>
      </c>
      <c r="E43" s="225" t="s">
        <v>132</v>
      </c>
      <c r="F43" s="198"/>
      <c r="G43" s="198"/>
      <c r="H43" s="232">
        <f t="shared" si="3"/>
        <v>0</v>
      </c>
      <c r="I43" s="232">
        <f t="shared" si="4"/>
        <v>0</v>
      </c>
      <c r="J43" s="233">
        <f t="shared" si="5"/>
        <v>0</v>
      </c>
    </row>
    <row r="44" spans="1:10" ht="15" customHeight="1" x14ac:dyDescent="0.25">
      <c r="A44" s="228">
        <v>24</v>
      </c>
      <c r="B44" s="74" t="s">
        <v>320</v>
      </c>
      <c r="C44" s="231" t="s">
        <v>319</v>
      </c>
      <c r="D44" s="141">
        <v>4</v>
      </c>
      <c r="E44" s="225" t="s">
        <v>132</v>
      </c>
      <c r="F44" s="198"/>
      <c r="G44" s="198"/>
      <c r="H44" s="232">
        <f t="shared" si="3"/>
        <v>0</v>
      </c>
      <c r="I44" s="232">
        <f t="shared" si="4"/>
        <v>0</v>
      </c>
      <c r="J44" s="233">
        <f t="shared" si="5"/>
        <v>0</v>
      </c>
    </row>
    <row r="45" spans="1:10" ht="15" customHeight="1" x14ac:dyDescent="0.25">
      <c r="A45" s="228">
        <v>25</v>
      </c>
      <c r="C45" s="235" t="s">
        <v>318</v>
      </c>
      <c r="D45" s="141">
        <v>1</v>
      </c>
      <c r="E45" s="225" t="s">
        <v>132</v>
      </c>
      <c r="F45" s="198"/>
      <c r="G45" s="198"/>
      <c r="H45" s="232">
        <f t="shared" si="3"/>
        <v>0</v>
      </c>
      <c r="I45" s="232">
        <f t="shared" si="4"/>
        <v>0</v>
      </c>
      <c r="J45" s="233">
        <f t="shared" si="5"/>
        <v>0</v>
      </c>
    </row>
    <row r="46" spans="1:10" ht="15" customHeight="1" x14ac:dyDescent="0.25">
      <c r="A46" s="228">
        <v>26</v>
      </c>
      <c r="C46" s="235" t="s">
        <v>317</v>
      </c>
      <c r="D46" s="141">
        <v>1</v>
      </c>
      <c r="E46" s="225" t="s">
        <v>286</v>
      </c>
      <c r="F46" s="198"/>
      <c r="G46" s="198"/>
      <c r="H46" s="232">
        <f t="shared" si="3"/>
        <v>0</v>
      </c>
      <c r="I46" s="232">
        <f t="shared" si="4"/>
        <v>0</v>
      </c>
      <c r="J46" s="233">
        <f t="shared" si="5"/>
        <v>0</v>
      </c>
    </row>
    <row r="47" spans="1:10" ht="15" customHeight="1" x14ac:dyDescent="0.25">
      <c r="A47" s="228"/>
      <c r="C47" s="235"/>
      <c r="D47" s="141"/>
      <c r="E47" s="225"/>
      <c r="F47" s="256"/>
      <c r="G47" s="256"/>
      <c r="H47" s="232"/>
      <c r="I47" s="232"/>
      <c r="J47" s="233"/>
    </row>
    <row r="48" spans="1:10" ht="15" customHeight="1" x14ac:dyDescent="0.25">
      <c r="A48" s="228"/>
      <c r="C48" s="130" t="s">
        <v>304</v>
      </c>
      <c r="D48" s="141"/>
      <c r="E48" s="225"/>
      <c r="F48" s="256"/>
      <c r="G48" s="256"/>
      <c r="H48" s="232"/>
      <c r="I48" s="232"/>
      <c r="J48" s="233"/>
    </row>
    <row r="49" spans="1:10" ht="15" customHeight="1" x14ac:dyDescent="0.25">
      <c r="A49" s="228">
        <v>27</v>
      </c>
      <c r="C49" s="235" t="s">
        <v>315</v>
      </c>
      <c r="D49" s="141">
        <v>30</v>
      </c>
      <c r="E49" s="225" t="s">
        <v>35</v>
      </c>
      <c r="F49" s="198"/>
      <c r="G49" s="198"/>
      <c r="H49" s="232">
        <f t="shared" si="3"/>
        <v>0</v>
      </c>
      <c r="I49" s="232">
        <f t="shared" si="4"/>
        <v>0</v>
      </c>
      <c r="J49" s="233">
        <f t="shared" si="5"/>
        <v>0</v>
      </c>
    </row>
    <row r="50" spans="1:10" ht="15" customHeight="1" x14ac:dyDescent="0.25">
      <c r="A50" s="228">
        <v>28</v>
      </c>
      <c r="C50" s="235" t="s">
        <v>314</v>
      </c>
      <c r="D50" s="141">
        <v>10</v>
      </c>
      <c r="E50" s="225" t="s">
        <v>35</v>
      </c>
      <c r="F50" s="198"/>
      <c r="G50" s="198"/>
      <c r="H50" s="232">
        <f t="shared" si="3"/>
        <v>0</v>
      </c>
      <c r="I50" s="232">
        <f t="shared" si="4"/>
        <v>0</v>
      </c>
      <c r="J50" s="233">
        <f t="shared" si="5"/>
        <v>0</v>
      </c>
    </row>
    <row r="51" spans="1:10" ht="15" customHeight="1" x14ac:dyDescent="0.25">
      <c r="A51" s="228">
        <v>29</v>
      </c>
      <c r="C51" s="235" t="s">
        <v>313</v>
      </c>
      <c r="D51" s="141">
        <v>10</v>
      </c>
      <c r="E51" s="225" t="s">
        <v>35</v>
      </c>
      <c r="F51" s="198"/>
      <c r="G51" s="198"/>
      <c r="H51" s="232">
        <f t="shared" si="3"/>
        <v>0</v>
      </c>
      <c r="I51" s="232">
        <f t="shared" si="4"/>
        <v>0</v>
      </c>
      <c r="J51" s="233">
        <f t="shared" si="5"/>
        <v>0</v>
      </c>
    </row>
    <row r="52" spans="1:10" ht="15" customHeight="1" x14ac:dyDescent="0.25">
      <c r="A52" s="228">
        <v>30</v>
      </c>
      <c r="C52" s="235" t="s">
        <v>312</v>
      </c>
      <c r="D52" s="141">
        <v>3</v>
      </c>
      <c r="E52" s="225" t="s">
        <v>35</v>
      </c>
      <c r="F52" s="198"/>
      <c r="G52" s="198"/>
      <c r="H52" s="232">
        <f t="shared" si="3"/>
        <v>0</v>
      </c>
      <c r="I52" s="232">
        <f t="shared" si="4"/>
        <v>0</v>
      </c>
      <c r="J52" s="233">
        <f t="shared" si="5"/>
        <v>0</v>
      </c>
    </row>
    <row r="53" spans="1:10" ht="15" customHeight="1" x14ac:dyDescent="0.25">
      <c r="A53" s="228">
        <v>31</v>
      </c>
      <c r="C53" s="235" t="s">
        <v>311</v>
      </c>
      <c r="D53" s="141">
        <v>10</v>
      </c>
      <c r="E53" s="225" t="s">
        <v>35</v>
      </c>
      <c r="F53" s="198"/>
      <c r="G53" s="198"/>
      <c r="H53" s="232">
        <f t="shared" si="3"/>
        <v>0</v>
      </c>
      <c r="I53" s="232">
        <f t="shared" si="4"/>
        <v>0</v>
      </c>
      <c r="J53" s="233">
        <f t="shared" si="5"/>
        <v>0</v>
      </c>
    </row>
    <row r="54" spans="1:10" ht="15" customHeight="1" x14ac:dyDescent="0.25">
      <c r="A54" s="228">
        <v>33</v>
      </c>
      <c r="C54" s="235" t="s">
        <v>310</v>
      </c>
      <c r="D54" s="141">
        <v>60</v>
      </c>
      <c r="E54" s="225" t="s">
        <v>35</v>
      </c>
      <c r="F54" s="198"/>
      <c r="G54" s="198"/>
      <c r="H54" s="232">
        <f t="shared" si="3"/>
        <v>0</v>
      </c>
      <c r="I54" s="232">
        <f t="shared" si="4"/>
        <v>0</v>
      </c>
      <c r="J54" s="233">
        <f t="shared" si="5"/>
        <v>0</v>
      </c>
    </row>
    <row r="55" spans="1:10" ht="15" customHeight="1" x14ac:dyDescent="0.25">
      <c r="A55" s="228">
        <v>34</v>
      </c>
      <c r="C55" s="235" t="s">
        <v>309</v>
      </c>
      <c r="D55" s="141">
        <v>80</v>
      </c>
      <c r="E55" s="225" t="s">
        <v>35</v>
      </c>
      <c r="F55" s="198"/>
      <c r="G55" s="198"/>
      <c r="H55" s="232">
        <f t="shared" si="3"/>
        <v>0</v>
      </c>
      <c r="I55" s="232">
        <f t="shared" si="4"/>
        <v>0</v>
      </c>
      <c r="J55" s="233">
        <f t="shared" si="5"/>
        <v>0</v>
      </c>
    </row>
    <row r="56" spans="1:10" ht="15" customHeight="1" x14ac:dyDescent="0.25">
      <c r="A56" s="228">
        <v>39</v>
      </c>
      <c r="C56" s="235" t="s">
        <v>308</v>
      </c>
      <c r="D56" s="141">
        <v>30</v>
      </c>
      <c r="E56" s="225" t="s">
        <v>35</v>
      </c>
      <c r="F56" s="198"/>
      <c r="G56" s="198"/>
      <c r="H56" s="232">
        <f t="shared" si="3"/>
        <v>0</v>
      </c>
      <c r="I56" s="232">
        <f t="shared" si="4"/>
        <v>0</v>
      </c>
      <c r="J56" s="233">
        <f t="shared" si="5"/>
        <v>0</v>
      </c>
    </row>
    <row r="57" spans="1:10" ht="15" customHeight="1" x14ac:dyDescent="0.25">
      <c r="A57" s="228">
        <v>44</v>
      </c>
      <c r="C57" s="235" t="s">
        <v>307</v>
      </c>
      <c r="D57" s="141">
        <v>1</v>
      </c>
      <c r="E57" s="225" t="s">
        <v>286</v>
      </c>
      <c r="F57" s="198"/>
      <c r="G57" s="198"/>
      <c r="H57" s="232">
        <f t="shared" si="3"/>
        <v>0</v>
      </c>
      <c r="I57" s="232">
        <f t="shared" si="4"/>
        <v>0</v>
      </c>
      <c r="J57" s="233">
        <f t="shared" si="5"/>
        <v>0</v>
      </c>
    </row>
    <row r="58" spans="1:10" ht="15" customHeight="1" x14ac:dyDescent="0.25">
      <c r="A58" s="228">
        <v>45</v>
      </c>
      <c r="C58" s="235" t="s">
        <v>306</v>
      </c>
      <c r="D58" s="232">
        <v>0.1</v>
      </c>
      <c r="E58" s="225" t="s">
        <v>305</v>
      </c>
      <c r="F58" s="198"/>
      <c r="G58" s="198"/>
      <c r="H58" s="232">
        <f t="shared" si="3"/>
        <v>0</v>
      </c>
      <c r="I58" s="232">
        <f t="shared" si="4"/>
        <v>0</v>
      </c>
      <c r="J58" s="233">
        <f t="shared" si="5"/>
        <v>0</v>
      </c>
    </row>
    <row r="59" spans="1:10" ht="15" customHeight="1" x14ac:dyDescent="0.25">
      <c r="A59" s="228"/>
      <c r="C59" s="235"/>
      <c r="D59" s="141"/>
      <c r="E59" s="225"/>
      <c r="F59" s="256"/>
      <c r="G59" s="256"/>
      <c r="H59" s="232"/>
      <c r="I59" s="232"/>
      <c r="J59" s="233"/>
    </row>
    <row r="60" spans="1:10" ht="15" customHeight="1" x14ac:dyDescent="0.25">
      <c r="A60" s="228"/>
      <c r="C60" s="130" t="s">
        <v>293</v>
      </c>
      <c r="D60" s="141"/>
      <c r="E60" s="225"/>
      <c r="F60" s="256"/>
      <c r="G60" s="256"/>
      <c r="H60" s="232"/>
      <c r="I60" s="232"/>
      <c r="J60" s="233"/>
    </row>
    <row r="61" spans="1:10" ht="15" customHeight="1" x14ac:dyDescent="0.25">
      <c r="A61" s="228">
        <v>46</v>
      </c>
      <c r="C61" s="235" t="s">
        <v>303</v>
      </c>
      <c r="D61" s="141">
        <v>10</v>
      </c>
      <c r="E61" s="225" t="s">
        <v>35</v>
      </c>
      <c r="F61" s="198"/>
      <c r="G61" s="198"/>
      <c r="H61" s="232">
        <f t="shared" si="3"/>
        <v>0</v>
      </c>
      <c r="I61" s="232">
        <f t="shared" si="4"/>
        <v>0</v>
      </c>
      <c r="J61" s="233">
        <f t="shared" si="5"/>
        <v>0</v>
      </c>
    </row>
    <row r="62" spans="1:10" ht="15" customHeight="1" x14ac:dyDescent="0.25">
      <c r="A62" s="228">
        <v>47</v>
      </c>
      <c r="C62" s="235" t="s">
        <v>302</v>
      </c>
      <c r="D62" s="141">
        <v>30</v>
      </c>
      <c r="E62" s="225" t="s">
        <v>35</v>
      </c>
      <c r="F62" s="198"/>
      <c r="G62" s="198"/>
      <c r="H62" s="232">
        <f t="shared" si="3"/>
        <v>0</v>
      </c>
      <c r="I62" s="232">
        <f t="shared" si="4"/>
        <v>0</v>
      </c>
      <c r="J62" s="233">
        <f t="shared" si="5"/>
        <v>0</v>
      </c>
    </row>
    <row r="63" spans="1:10" ht="15" customHeight="1" x14ac:dyDescent="0.25">
      <c r="A63" s="228">
        <v>48</v>
      </c>
      <c r="C63" s="231" t="s">
        <v>301</v>
      </c>
      <c r="D63" s="141">
        <v>5</v>
      </c>
      <c r="E63" s="225" t="s">
        <v>132</v>
      </c>
      <c r="F63" s="198"/>
      <c r="G63" s="198"/>
      <c r="H63" s="232">
        <f t="shared" si="3"/>
        <v>0</v>
      </c>
      <c r="I63" s="232">
        <f t="shared" si="4"/>
        <v>0</v>
      </c>
      <c r="J63" s="233">
        <f t="shared" si="5"/>
        <v>0</v>
      </c>
    </row>
    <row r="64" spans="1:10" ht="15" customHeight="1" x14ac:dyDescent="0.25">
      <c r="A64" s="228">
        <v>49</v>
      </c>
      <c r="C64" s="231" t="s">
        <v>300</v>
      </c>
      <c r="D64" s="141">
        <v>15</v>
      </c>
      <c r="E64" s="225" t="s">
        <v>132</v>
      </c>
      <c r="F64" s="198"/>
      <c r="G64" s="198"/>
      <c r="H64" s="232">
        <f t="shared" si="3"/>
        <v>0</v>
      </c>
      <c r="I64" s="232">
        <f t="shared" si="4"/>
        <v>0</v>
      </c>
      <c r="J64" s="233">
        <f t="shared" si="5"/>
        <v>0</v>
      </c>
    </row>
    <row r="65" spans="1:10" ht="15" customHeight="1" x14ac:dyDescent="0.25">
      <c r="A65" s="228">
        <v>50</v>
      </c>
      <c r="C65" s="231" t="s">
        <v>299</v>
      </c>
      <c r="D65" s="141">
        <v>3</v>
      </c>
      <c r="E65" s="225" t="s">
        <v>35</v>
      </c>
      <c r="F65" s="198"/>
      <c r="G65" s="198"/>
      <c r="H65" s="232">
        <f t="shared" si="3"/>
        <v>0</v>
      </c>
      <c r="I65" s="232">
        <f t="shared" si="4"/>
        <v>0</v>
      </c>
      <c r="J65" s="233">
        <f t="shared" si="5"/>
        <v>0</v>
      </c>
    </row>
    <row r="66" spans="1:10" ht="15" customHeight="1" x14ac:dyDescent="0.25">
      <c r="A66" s="228">
        <v>51</v>
      </c>
      <c r="C66" s="231" t="s">
        <v>298</v>
      </c>
      <c r="D66" s="141">
        <v>1</v>
      </c>
      <c r="E66" s="225" t="s">
        <v>132</v>
      </c>
      <c r="F66" s="198"/>
      <c r="G66" s="198"/>
      <c r="H66" s="232">
        <f t="shared" si="3"/>
        <v>0</v>
      </c>
      <c r="I66" s="232">
        <f t="shared" si="4"/>
        <v>0</v>
      </c>
      <c r="J66" s="233">
        <f t="shared" si="5"/>
        <v>0</v>
      </c>
    </row>
    <row r="67" spans="1:10" ht="15" customHeight="1" x14ac:dyDescent="0.25">
      <c r="A67" s="228">
        <v>52</v>
      </c>
      <c r="C67" s="231" t="s">
        <v>297</v>
      </c>
      <c r="D67" s="141">
        <v>10</v>
      </c>
      <c r="E67" s="225" t="s">
        <v>35</v>
      </c>
      <c r="F67" s="198"/>
      <c r="G67" s="198"/>
      <c r="H67" s="232">
        <f t="shared" si="3"/>
        <v>0</v>
      </c>
      <c r="I67" s="232">
        <f t="shared" si="4"/>
        <v>0</v>
      </c>
      <c r="J67" s="233">
        <f t="shared" si="5"/>
        <v>0</v>
      </c>
    </row>
    <row r="68" spans="1:10" ht="15" customHeight="1" x14ac:dyDescent="0.25">
      <c r="A68" s="228">
        <v>53</v>
      </c>
      <c r="C68" s="231" t="s">
        <v>296</v>
      </c>
      <c r="D68" s="141">
        <v>20</v>
      </c>
      <c r="E68" s="225" t="s">
        <v>35</v>
      </c>
      <c r="F68" s="198"/>
      <c r="G68" s="198"/>
      <c r="H68" s="232">
        <f t="shared" si="3"/>
        <v>0</v>
      </c>
      <c r="I68" s="232">
        <f t="shared" si="4"/>
        <v>0</v>
      </c>
      <c r="J68" s="233">
        <f t="shared" si="5"/>
        <v>0</v>
      </c>
    </row>
    <row r="69" spans="1:10" ht="15" customHeight="1" x14ac:dyDescent="0.25">
      <c r="A69" s="228">
        <v>54</v>
      </c>
      <c r="C69" s="231" t="s">
        <v>295</v>
      </c>
      <c r="D69" s="141">
        <v>20</v>
      </c>
      <c r="E69" s="225" t="s">
        <v>35</v>
      </c>
      <c r="F69" s="198"/>
      <c r="G69" s="198"/>
      <c r="H69" s="232">
        <f t="shared" si="3"/>
        <v>0</v>
      </c>
      <c r="I69" s="232">
        <f t="shared" si="4"/>
        <v>0</v>
      </c>
      <c r="J69" s="233">
        <f t="shared" si="5"/>
        <v>0</v>
      </c>
    </row>
    <row r="70" spans="1:10" ht="15" customHeight="1" x14ac:dyDescent="0.25">
      <c r="A70" s="228">
        <v>55</v>
      </c>
      <c r="C70" s="235" t="s">
        <v>294</v>
      </c>
      <c r="D70" s="141">
        <v>1</v>
      </c>
      <c r="E70" s="225" t="s">
        <v>286</v>
      </c>
      <c r="F70" s="198"/>
      <c r="G70" s="198"/>
      <c r="H70" s="232">
        <f t="shared" si="3"/>
        <v>0</v>
      </c>
      <c r="I70" s="232">
        <f t="shared" si="4"/>
        <v>0</v>
      </c>
      <c r="J70" s="233">
        <f t="shared" si="5"/>
        <v>0</v>
      </c>
    </row>
    <row r="71" spans="1:10" ht="15" customHeight="1" x14ac:dyDescent="0.25">
      <c r="A71" s="228"/>
      <c r="C71" s="235"/>
      <c r="D71" s="141"/>
      <c r="E71" s="225"/>
      <c r="F71" s="256"/>
      <c r="G71" s="256"/>
      <c r="H71" s="232"/>
      <c r="I71" s="232"/>
      <c r="J71" s="233"/>
    </row>
    <row r="72" spans="1:10" ht="15" customHeight="1" x14ac:dyDescent="0.25">
      <c r="A72" s="228"/>
      <c r="C72" s="130" t="s">
        <v>71</v>
      </c>
      <c r="D72" s="141"/>
      <c r="E72" s="225"/>
      <c r="F72" s="256"/>
      <c r="G72" s="256"/>
      <c r="H72" s="232"/>
      <c r="I72" s="232"/>
      <c r="J72" s="233"/>
    </row>
    <row r="73" spans="1:10" ht="15" customHeight="1" x14ac:dyDescent="0.25">
      <c r="A73" s="228">
        <v>56</v>
      </c>
      <c r="C73" s="235" t="s">
        <v>292</v>
      </c>
      <c r="D73" s="141">
        <v>1</v>
      </c>
      <c r="E73" s="225" t="s">
        <v>286</v>
      </c>
      <c r="F73" s="198"/>
      <c r="G73" s="256"/>
      <c r="H73" s="232">
        <f t="shared" ref="H73:H79" si="6">D73*F73</f>
        <v>0</v>
      </c>
      <c r="I73" s="232"/>
      <c r="J73" s="233">
        <f t="shared" ref="J73:J79" si="7">H73+I73</f>
        <v>0</v>
      </c>
    </row>
    <row r="74" spans="1:10" ht="15" customHeight="1" x14ac:dyDescent="0.25">
      <c r="A74" s="228">
        <v>57</v>
      </c>
      <c r="C74" s="235" t="s">
        <v>105</v>
      </c>
      <c r="D74" s="141">
        <v>1</v>
      </c>
      <c r="E74" s="225" t="s">
        <v>286</v>
      </c>
      <c r="F74" s="198"/>
      <c r="G74" s="256"/>
      <c r="H74" s="232">
        <f t="shared" si="6"/>
        <v>0</v>
      </c>
      <c r="I74" s="232"/>
      <c r="J74" s="233">
        <f t="shared" si="7"/>
        <v>0</v>
      </c>
    </row>
    <row r="75" spans="1:10" ht="15" customHeight="1" x14ac:dyDescent="0.25">
      <c r="A75" s="228">
        <v>58</v>
      </c>
      <c r="C75" s="235" t="s">
        <v>291</v>
      </c>
      <c r="D75" s="141">
        <v>1</v>
      </c>
      <c r="E75" s="225" t="s">
        <v>286</v>
      </c>
      <c r="F75" s="198"/>
      <c r="G75" s="256"/>
      <c r="H75" s="232">
        <f t="shared" si="6"/>
        <v>0</v>
      </c>
      <c r="I75" s="232"/>
      <c r="J75" s="233">
        <f t="shared" si="7"/>
        <v>0</v>
      </c>
    </row>
    <row r="76" spans="1:10" ht="15" customHeight="1" x14ac:dyDescent="0.25">
      <c r="A76" s="228">
        <v>59</v>
      </c>
      <c r="C76" s="235" t="s">
        <v>290</v>
      </c>
      <c r="D76" s="141">
        <v>1</v>
      </c>
      <c r="E76" s="225" t="s">
        <v>286</v>
      </c>
      <c r="F76" s="198"/>
      <c r="G76" s="256"/>
      <c r="H76" s="232">
        <f t="shared" si="6"/>
        <v>0</v>
      </c>
      <c r="I76" s="232"/>
      <c r="J76" s="233">
        <f t="shared" si="7"/>
        <v>0</v>
      </c>
    </row>
    <row r="77" spans="1:10" ht="15" customHeight="1" x14ac:dyDescent="0.25">
      <c r="A77" s="228">
        <v>60</v>
      </c>
      <c r="C77" s="235" t="s">
        <v>289</v>
      </c>
      <c r="D77" s="141">
        <v>1</v>
      </c>
      <c r="E77" s="225" t="s">
        <v>286</v>
      </c>
      <c r="F77" s="198"/>
      <c r="G77" s="256"/>
      <c r="H77" s="232">
        <f t="shared" si="6"/>
        <v>0</v>
      </c>
      <c r="I77" s="232"/>
      <c r="J77" s="233">
        <f t="shared" si="7"/>
        <v>0</v>
      </c>
    </row>
    <row r="78" spans="1:10" ht="15" customHeight="1" x14ac:dyDescent="0.25">
      <c r="A78" s="228">
        <v>61</v>
      </c>
      <c r="C78" s="235" t="s">
        <v>288</v>
      </c>
      <c r="D78" s="141">
        <v>1</v>
      </c>
      <c r="E78" s="225" t="s">
        <v>286</v>
      </c>
      <c r="F78" s="198"/>
      <c r="G78" s="256"/>
      <c r="H78" s="232">
        <f t="shared" si="6"/>
        <v>0</v>
      </c>
      <c r="I78" s="232"/>
      <c r="J78" s="233">
        <f t="shared" si="7"/>
        <v>0</v>
      </c>
    </row>
    <row r="79" spans="1:10" ht="15" customHeight="1" x14ac:dyDescent="0.25">
      <c r="A79" s="228">
        <v>62</v>
      </c>
      <c r="C79" s="235" t="s">
        <v>287</v>
      </c>
      <c r="D79" s="141">
        <v>1</v>
      </c>
      <c r="E79" s="225" t="s">
        <v>286</v>
      </c>
      <c r="F79" s="198"/>
      <c r="G79" s="256"/>
      <c r="H79" s="232">
        <f t="shared" si="6"/>
        <v>0</v>
      </c>
      <c r="I79" s="232"/>
      <c r="J79" s="233">
        <f t="shared" si="7"/>
        <v>0</v>
      </c>
    </row>
    <row r="80" spans="1:10" ht="15" customHeight="1" x14ac:dyDescent="0.25">
      <c r="A80" s="228"/>
      <c r="C80" s="235"/>
      <c r="D80" s="141"/>
      <c r="E80" s="225"/>
      <c r="F80" s="129"/>
      <c r="G80" s="129"/>
      <c r="H80" s="232"/>
      <c r="I80" s="232"/>
      <c r="J80" s="232"/>
    </row>
    <row r="81" spans="1:11" ht="15" customHeight="1" x14ac:dyDescent="0.25">
      <c r="A81" s="228"/>
      <c r="C81" s="235"/>
      <c r="D81" s="141"/>
      <c r="E81" s="225"/>
      <c r="F81" s="129"/>
      <c r="G81" s="129"/>
      <c r="H81" s="232"/>
      <c r="I81" s="232"/>
      <c r="J81" s="232"/>
    </row>
    <row r="82" spans="1:11" ht="15" customHeight="1" x14ac:dyDescent="0.25">
      <c r="A82" s="228"/>
      <c r="C82" s="235"/>
      <c r="D82" s="141"/>
      <c r="E82" s="225"/>
      <c r="F82" s="129"/>
      <c r="G82" s="129"/>
      <c r="H82" s="232"/>
      <c r="I82" s="232"/>
      <c r="J82" s="232"/>
    </row>
    <row r="83" spans="1:11" ht="15" customHeight="1" thickBot="1" x14ac:dyDescent="0.3">
      <c r="A83" s="236"/>
      <c r="B83" s="187"/>
      <c r="C83" s="237"/>
      <c r="D83" s="238"/>
      <c r="E83" s="239"/>
      <c r="F83" s="128"/>
      <c r="G83" s="128"/>
      <c r="H83" s="240"/>
      <c r="I83" s="240"/>
      <c r="J83" s="241"/>
      <c r="K83" s="188"/>
    </row>
    <row r="84" spans="1:11" ht="20.100000000000001" customHeight="1" thickBot="1" x14ac:dyDescent="0.35">
      <c r="A84" s="242"/>
      <c r="B84" s="243"/>
      <c r="C84" s="127" t="s">
        <v>285</v>
      </c>
      <c r="D84" s="244"/>
      <c r="E84" s="125"/>
      <c r="F84" s="126"/>
      <c r="G84" s="126"/>
      <c r="H84" s="178">
        <f>SUM(H9:H83)</f>
        <v>0</v>
      </c>
      <c r="I84" s="178">
        <f>SUM(I9:I83)</f>
        <v>0</v>
      </c>
      <c r="J84" s="179">
        <f>SUM(J9:J83)</f>
        <v>0</v>
      </c>
      <c r="K84" s="245"/>
    </row>
    <row r="85" spans="1:11" s="212" customFormat="1" ht="15" customHeight="1" x14ac:dyDescent="0.25">
      <c r="C85" s="246"/>
      <c r="D85" s="213"/>
      <c r="F85" s="124"/>
      <c r="G85" s="124"/>
      <c r="H85" s="214"/>
      <c r="I85" s="214"/>
      <c r="J85" s="123"/>
    </row>
    <row r="86" spans="1:11" s="212" customFormat="1" x14ac:dyDescent="0.25">
      <c r="B86" s="212" t="s">
        <v>587</v>
      </c>
      <c r="D86" s="213"/>
      <c r="F86" s="124"/>
      <c r="G86" s="124"/>
      <c r="H86" s="214"/>
      <c r="I86" s="214"/>
      <c r="J86" s="123"/>
    </row>
    <row r="87" spans="1:11" s="212" customFormat="1" x14ac:dyDescent="0.25">
      <c r="D87" s="213"/>
      <c r="F87" s="124"/>
      <c r="G87" s="124"/>
      <c r="H87" s="214"/>
      <c r="I87" s="214"/>
      <c r="J87" s="123"/>
    </row>
    <row r="88" spans="1:11" s="212" customFormat="1" x14ac:dyDescent="0.25">
      <c r="D88" s="213"/>
      <c r="F88" s="124"/>
      <c r="G88" s="124"/>
      <c r="H88" s="214"/>
      <c r="I88" s="214"/>
      <c r="J88" s="123"/>
    </row>
    <row r="89" spans="1:11" s="212" customFormat="1" x14ac:dyDescent="0.25">
      <c r="D89" s="213"/>
      <c r="F89" s="124"/>
      <c r="G89" s="124"/>
      <c r="H89" s="214"/>
      <c r="I89" s="214"/>
      <c r="J89" s="123"/>
    </row>
    <row r="90" spans="1:11" s="212" customFormat="1" x14ac:dyDescent="0.25">
      <c r="D90" s="213"/>
      <c r="F90" s="124"/>
      <c r="G90" s="124"/>
      <c r="H90" s="214"/>
      <c r="I90" s="214"/>
      <c r="J90" s="123"/>
    </row>
    <row r="91" spans="1:11" s="212" customFormat="1" x14ac:dyDescent="0.25">
      <c r="D91" s="213"/>
      <c r="F91" s="124"/>
      <c r="G91" s="124"/>
      <c r="H91" s="214"/>
      <c r="I91" s="214"/>
      <c r="J91" s="123"/>
    </row>
    <row r="92" spans="1:11" s="212" customFormat="1" x14ac:dyDescent="0.25">
      <c r="D92" s="213"/>
      <c r="F92" s="124"/>
      <c r="G92" s="124"/>
      <c r="H92" s="214"/>
      <c r="I92" s="214"/>
      <c r="J92" s="123"/>
    </row>
    <row r="93" spans="1:11" s="212" customFormat="1" x14ac:dyDescent="0.25">
      <c r="D93" s="213"/>
      <c r="F93" s="124"/>
      <c r="G93" s="124"/>
      <c r="H93" s="214"/>
      <c r="I93" s="214"/>
      <c r="J93" s="123"/>
    </row>
    <row r="94" spans="1:11" s="212" customFormat="1" x14ac:dyDescent="0.25">
      <c r="D94" s="213"/>
      <c r="F94" s="124"/>
      <c r="G94" s="124"/>
      <c r="H94" s="214"/>
      <c r="I94" s="214"/>
      <c r="J94" s="123"/>
    </row>
    <row r="95" spans="1:11" s="212" customFormat="1" x14ac:dyDescent="0.25">
      <c r="D95" s="213"/>
      <c r="F95" s="124"/>
      <c r="G95" s="124"/>
      <c r="H95" s="214"/>
      <c r="I95" s="214"/>
      <c r="J95" s="123"/>
    </row>
    <row r="96" spans="1:11" s="212" customFormat="1" x14ac:dyDescent="0.25">
      <c r="D96" s="213"/>
      <c r="F96" s="124"/>
      <c r="G96" s="124"/>
      <c r="H96" s="214"/>
      <c r="I96" s="214"/>
      <c r="J96" s="123"/>
    </row>
    <row r="97" spans="4:10" s="212" customFormat="1" x14ac:dyDescent="0.25">
      <c r="D97" s="213"/>
      <c r="F97" s="124"/>
      <c r="G97" s="124"/>
      <c r="H97" s="214"/>
      <c r="I97" s="214"/>
      <c r="J97" s="123"/>
    </row>
    <row r="98" spans="4:10" s="212" customFormat="1" x14ac:dyDescent="0.25">
      <c r="D98" s="213"/>
      <c r="F98" s="124"/>
      <c r="G98" s="124"/>
      <c r="H98" s="214"/>
      <c r="I98" s="214"/>
      <c r="J98" s="123"/>
    </row>
    <row r="99" spans="4:10" s="212" customFormat="1" x14ac:dyDescent="0.25">
      <c r="D99" s="213"/>
      <c r="F99" s="124"/>
      <c r="G99" s="124"/>
      <c r="H99" s="214"/>
      <c r="I99" s="214"/>
      <c r="J99" s="123"/>
    </row>
    <row r="100" spans="4:10" s="212" customFormat="1" x14ac:dyDescent="0.25">
      <c r="D100" s="213"/>
      <c r="F100" s="124"/>
      <c r="G100" s="124"/>
      <c r="H100" s="214"/>
      <c r="I100" s="214"/>
      <c r="J100" s="123"/>
    </row>
    <row r="101" spans="4:10" s="212" customFormat="1" x14ac:dyDescent="0.25">
      <c r="D101" s="213"/>
      <c r="F101" s="124"/>
      <c r="G101" s="124"/>
      <c r="H101" s="214"/>
      <c r="I101" s="214"/>
      <c r="J101" s="123"/>
    </row>
    <row r="102" spans="4:10" s="212" customFormat="1" x14ac:dyDescent="0.25">
      <c r="D102" s="213"/>
      <c r="F102" s="124"/>
      <c r="G102" s="124"/>
      <c r="H102" s="214"/>
      <c r="I102" s="214"/>
      <c r="J102" s="123"/>
    </row>
    <row r="103" spans="4:10" s="212" customFormat="1" x14ac:dyDescent="0.25">
      <c r="D103" s="213"/>
      <c r="F103" s="124"/>
      <c r="G103" s="124"/>
      <c r="H103" s="214"/>
      <c r="I103" s="214"/>
      <c r="J103" s="123"/>
    </row>
    <row r="104" spans="4:10" s="212" customFormat="1" x14ac:dyDescent="0.25">
      <c r="D104" s="213"/>
      <c r="F104" s="124"/>
      <c r="G104" s="124"/>
      <c r="H104" s="214"/>
      <c r="I104" s="214"/>
      <c r="J104" s="123"/>
    </row>
    <row r="105" spans="4:10" s="212" customFormat="1" x14ac:dyDescent="0.25">
      <c r="D105" s="213"/>
      <c r="F105" s="124"/>
      <c r="G105" s="124"/>
      <c r="H105" s="214"/>
      <c r="I105" s="214"/>
      <c r="J105" s="123"/>
    </row>
    <row r="106" spans="4:10" s="212" customFormat="1" x14ac:dyDescent="0.25">
      <c r="D106" s="213"/>
      <c r="F106" s="124"/>
      <c r="G106" s="124"/>
      <c r="H106" s="214"/>
      <c r="I106" s="214"/>
      <c r="J106" s="123"/>
    </row>
    <row r="107" spans="4:10" s="212" customFormat="1" x14ac:dyDescent="0.25">
      <c r="D107" s="213"/>
      <c r="F107" s="124"/>
      <c r="G107" s="124"/>
      <c r="H107" s="214"/>
      <c r="I107" s="214"/>
      <c r="J107" s="123"/>
    </row>
    <row r="108" spans="4:10" s="212" customFormat="1" x14ac:dyDescent="0.25">
      <c r="D108" s="213"/>
      <c r="F108" s="124"/>
      <c r="G108" s="124"/>
      <c r="H108" s="214"/>
      <c r="I108" s="214"/>
      <c r="J108" s="123"/>
    </row>
    <row r="109" spans="4:10" s="212" customFormat="1" x14ac:dyDescent="0.25">
      <c r="D109" s="213"/>
      <c r="F109" s="124"/>
      <c r="G109" s="124"/>
      <c r="H109" s="214"/>
      <c r="I109" s="214"/>
      <c r="J109" s="123"/>
    </row>
    <row r="110" spans="4:10" s="212" customFormat="1" x14ac:dyDescent="0.25">
      <c r="D110" s="213"/>
      <c r="F110" s="124"/>
      <c r="G110" s="124"/>
      <c r="H110" s="214"/>
      <c r="I110" s="214"/>
      <c r="J110" s="123"/>
    </row>
    <row r="111" spans="4:10" s="212" customFormat="1" x14ac:dyDescent="0.25">
      <c r="D111" s="213"/>
      <c r="F111" s="124"/>
      <c r="G111" s="124"/>
      <c r="H111" s="214"/>
      <c r="I111" s="214"/>
      <c r="J111" s="123"/>
    </row>
    <row r="112" spans="4:10" s="212" customFormat="1" x14ac:dyDescent="0.25">
      <c r="D112" s="213"/>
      <c r="F112" s="124"/>
      <c r="G112" s="124"/>
      <c r="H112" s="214"/>
      <c r="I112" s="214"/>
      <c r="J112" s="123"/>
    </row>
    <row r="113" spans="4:10" s="212" customFormat="1" x14ac:dyDescent="0.25">
      <c r="D113" s="213"/>
      <c r="F113" s="124"/>
      <c r="G113" s="124"/>
      <c r="H113" s="214"/>
      <c r="I113" s="214"/>
      <c r="J113" s="123"/>
    </row>
    <row r="114" spans="4:10" s="212" customFormat="1" x14ac:dyDescent="0.25">
      <c r="D114" s="213"/>
      <c r="F114" s="124"/>
      <c r="G114" s="124"/>
      <c r="H114" s="214"/>
      <c r="I114" s="214"/>
      <c r="J114" s="123"/>
    </row>
    <row r="115" spans="4:10" s="212" customFormat="1" x14ac:dyDescent="0.25">
      <c r="D115" s="213"/>
      <c r="F115" s="124"/>
      <c r="G115" s="124"/>
      <c r="H115" s="214"/>
      <c r="I115" s="214"/>
      <c r="J115" s="123"/>
    </row>
    <row r="116" spans="4:10" s="212" customFormat="1" x14ac:dyDescent="0.25">
      <c r="D116" s="213"/>
      <c r="F116" s="124"/>
      <c r="G116" s="124"/>
      <c r="H116" s="214"/>
      <c r="I116" s="214"/>
      <c r="J116" s="123"/>
    </row>
    <row r="117" spans="4:10" s="212" customFormat="1" x14ac:dyDescent="0.25">
      <c r="D117" s="213"/>
      <c r="F117" s="124"/>
      <c r="G117" s="124"/>
      <c r="H117" s="214"/>
      <c r="I117" s="214"/>
      <c r="J117" s="123"/>
    </row>
    <row r="118" spans="4:10" s="212" customFormat="1" x14ac:dyDescent="0.25">
      <c r="D118" s="213"/>
      <c r="F118" s="124"/>
      <c r="G118" s="124"/>
      <c r="H118" s="214"/>
      <c r="I118" s="214"/>
      <c r="J118" s="123"/>
    </row>
    <row r="119" spans="4:10" s="212" customFormat="1" x14ac:dyDescent="0.25">
      <c r="D119" s="213"/>
      <c r="F119" s="124"/>
      <c r="G119" s="124"/>
      <c r="H119" s="214"/>
      <c r="I119" s="214"/>
      <c r="J119" s="123"/>
    </row>
    <row r="120" spans="4:10" s="212" customFormat="1" x14ac:dyDescent="0.25">
      <c r="D120" s="213"/>
      <c r="F120" s="124"/>
      <c r="G120" s="124"/>
      <c r="H120" s="214"/>
      <c r="I120" s="214"/>
      <c r="J120" s="123"/>
    </row>
    <row r="121" spans="4:10" s="212" customFormat="1" x14ac:dyDescent="0.25">
      <c r="D121" s="213"/>
      <c r="F121" s="124"/>
      <c r="G121" s="124"/>
      <c r="H121" s="214"/>
      <c r="I121" s="214"/>
      <c r="J121" s="123"/>
    </row>
    <row r="122" spans="4:10" s="212" customFormat="1" x14ac:dyDescent="0.25">
      <c r="D122" s="213"/>
      <c r="F122" s="124"/>
      <c r="G122" s="124"/>
      <c r="H122" s="214"/>
      <c r="I122" s="214"/>
      <c r="J122" s="123"/>
    </row>
    <row r="123" spans="4:10" s="212" customFormat="1" x14ac:dyDescent="0.25">
      <c r="D123" s="213"/>
      <c r="F123" s="124"/>
      <c r="G123" s="124"/>
      <c r="H123" s="214"/>
      <c r="I123" s="214"/>
      <c r="J123" s="123"/>
    </row>
    <row r="124" spans="4:10" s="212" customFormat="1" x14ac:dyDescent="0.25">
      <c r="D124" s="213"/>
      <c r="F124" s="124"/>
      <c r="G124" s="124"/>
      <c r="H124" s="214"/>
      <c r="I124" s="214"/>
      <c r="J124" s="123"/>
    </row>
    <row r="125" spans="4:10" s="212" customFormat="1" x14ac:dyDescent="0.25">
      <c r="D125" s="213"/>
      <c r="F125" s="124"/>
      <c r="G125" s="124"/>
      <c r="H125" s="214"/>
      <c r="I125" s="214"/>
      <c r="J125" s="123"/>
    </row>
    <row r="126" spans="4:10" s="212" customFormat="1" x14ac:dyDescent="0.25">
      <c r="D126" s="213"/>
      <c r="F126" s="124"/>
      <c r="G126" s="124"/>
      <c r="H126" s="214"/>
      <c r="I126" s="214"/>
      <c r="J126" s="123"/>
    </row>
    <row r="127" spans="4:10" s="212" customFormat="1" x14ac:dyDescent="0.25">
      <c r="D127" s="213"/>
      <c r="F127" s="124"/>
      <c r="G127" s="124"/>
      <c r="H127" s="214"/>
      <c r="I127" s="214"/>
      <c r="J127" s="123"/>
    </row>
    <row r="128" spans="4:10" s="212" customFormat="1" x14ac:dyDescent="0.25">
      <c r="D128" s="213"/>
      <c r="F128" s="124"/>
      <c r="G128" s="124"/>
      <c r="H128" s="214"/>
      <c r="I128" s="214"/>
      <c r="J128" s="123"/>
    </row>
    <row r="129" spans="4:10" s="212" customFormat="1" x14ac:dyDescent="0.25">
      <c r="D129" s="213"/>
      <c r="F129" s="124"/>
      <c r="G129" s="124"/>
      <c r="H129" s="214"/>
      <c r="I129" s="214"/>
      <c r="J129" s="123"/>
    </row>
    <row r="130" spans="4:10" s="212" customFormat="1" x14ac:dyDescent="0.25">
      <c r="D130" s="213"/>
      <c r="F130" s="124"/>
      <c r="G130" s="124"/>
      <c r="H130" s="214"/>
      <c r="I130" s="214"/>
      <c r="J130" s="123"/>
    </row>
    <row r="131" spans="4:10" s="212" customFormat="1" x14ac:dyDescent="0.25">
      <c r="D131" s="213"/>
      <c r="F131" s="124"/>
      <c r="G131" s="124"/>
      <c r="H131" s="214"/>
      <c r="I131" s="214"/>
      <c r="J131" s="123"/>
    </row>
    <row r="132" spans="4:10" s="212" customFormat="1" x14ac:dyDescent="0.25">
      <c r="D132" s="213"/>
      <c r="F132" s="124"/>
      <c r="G132" s="124"/>
      <c r="H132" s="214"/>
      <c r="I132" s="214"/>
      <c r="J132" s="123"/>
    </row>
    <row r="133" spans="4:10" s="212" customFormat="1" x14ac:dyDescent="0.25">
      <c r="D133" s="213"/>
      <c r="F133" s="124"/>
      <c r="G133" s="124"/>
      <c r="H133" s="214"/>
      <c r="I133" s="214"/>
      <c r="J133" s="123"/>
    </row>
    <row r="134" spans="4:10" s="212" customFormat="1" x14ac:dyDescent="0.25">
      <c r="D134" s="213"/>
      <c r="F134" s="124"/>
      <c r="G134" s="124"/>
      <c r="H134" s="214"/>
      <c r="I134" s="214"/>
      <c r="J134" s="123"/>
    </row>
    <row r="135" spans="4:10" s="212" customFormat="1" x14ac:dyDescent="0.25">
      <c r="D135" s="213"/>
      <c r="F135" s="124"/>
      <c r="G135" s="124"/>
      <c r="H135" s="214"/>
      <c r="I135" s="214"/>
      <c r="J135" s="123"/>
    </row>
    <row r="136" spans="4:10" s="212" customFormat="1" x14ac:dyDescent="0.25">
      <c r="D136" s="213"/>
      <c r="F136" s="124"/>
      <c r="G136" s="124"/>
      <c r="H136" s="214"/>
      <c r="I136" s="214"/>
      <c r="J136" s="123"/>
    </row>
    <row r="137" spans="4:10" s="212" customFormat="1" x14ac:dyDescent="0.25">
      <c r="D137" s="213"/>
      <c r="F137" s="124"/>
      <c r="G137" s="124"/>
      <c r="H137" s="214"/>
      <c r="I137" s="214"/>
      <c r="J137" s="123"/>
    </row>
    <row r="138" spans="4:10" s="212" customFormat="1" x14ac:dyDescent="0.25">
      <c r="D138" s="213"/>
      <c r="F138" s="124"/>
      <c r="G138" s="124"/>
      <c r="H138" s="214"/>
      <c r="I138" s="214"/>
      <c r="J138" s="123"/>
    </row>
    <row r="139" spans="4:10" s="212" customFormat="1" x14ac:dyDescent="0.25">
      <c r="D139" s="213"/>
      <c r="F139" s="124"/>
      <c r="G139" s="124"/>
      <c r="H139" s="214"/>
      <c r="I139" s="214"/>
      <c r="J139" s="123"/>
    </row>
    <row r="140" spans="4:10" s="212" customFormat="1" x14ac:dyDescent="0.25">
      <c r="D140" s="213"/>
      <c r="F140" s="124"/>
      <c r="G140" s="124"/>
      <c r="H140" s="214"/>
      <c r="I140" s="214"/>
      <c r="J140" s="123"/>
    </row>
    <row r="141" spans="4:10" s="212" customFormat="1" x14ac:dyDescent="0.25">
      <c r="D141" s="213"/>
      <c r="F141" s="124"/>
      <c r="G141" s="124"/>
      <c r="H141" s="214"/>
      <c r="I141" s="214"/>
      <c r="J141" s="123"/>
    </row>
    <row r="142" spans="4:10" s="212" customFormat="1" x14ac:dyDescent="0.25">
      <c r="D142" s="213"/>
      <c r="F142" s="124"/>
      <c r="G142" s="124"/>
      <c r="H142" s="214"/>
      <c r="I142" s="214"/>
      <c r="J142" s="123"/>
    </row>
    <row r="143" spans="4:10" s="212" customFormat="1" x14ac:dyDescent="0.25">
      <c r="D143" s="213"/>
      <c r="F143" s="124"/>
      <c r="G143" s="124"/>
      <c r="H143" s="214"/>
      <c r="I143" s="214"/>
      <c r="J143" s="123"/>
    </row>
    <row r="144" spans="4:10" s="212" customFormat="1" x14ac:dyDescent="0.25">
      <c r="D144" s="213"/>
      <c r="F144" s="124"/>
      <c r="G144" s="124"/>
      <c r="H144" s="214"/>
      <c r="I144" s="214"/>
      <c r="J144" s="123"/>
    </row>
    <row r="145" spans="4:10" s="212" customFormat="1" x14ac:dyDescent="0.25">
      <c r="D145" s="213"/>
      <c r="F145" s="124"/>
      <c r="G145" s="124"/>
      <c r="H145" s="214"/>
      <c r="I145" s="214"/>
      <c r="J145" s="123"/>
    </row>
    <row r="146" spans="4:10" s="212" customFormat="1" x14ac:dyDescent="0.25">
      <c r="D146" s="213"/>
      <c r="F146" s="124"/>
      <c r="G146" s="124"/>
      <c r="H146" s="214"/>
      <c r="I146" s="214"/>
      <c r="J146" s="123"/>
    </row>
    <row r="147" spans="4:10" s="212" customFormat="1" x14ac:dyDescent="0.25">
      <c r="D147" s="213"/>
      <c r="F147" s="124"/>
      <c r="G147" s="124"/>
      <c r="H147" s="214"/>
      <c r="I147" s="214"/>
      <c r="J147" s="123"/>
    </row>
    <row r="148" spans="4:10" s="212" customFormat="1" x14ac:dyDescent="0.25">
      <c r="D148" s="213"/>
      <c r="F148" s="124"/>
      <c r="G148" s="124"/>
      <c r="H148" s="214"/>
      <c r="I148" s="214"/>
      <c r="J148" s="123"/>
    </row>
    <row r="149" spans="4:10" s="212" customFormat="1" x14ac:dyDescent="0.25">
      <c r="D149" s="213"/>
      <c r="F149" s="124"/>
      <c r="G149" s="124"/>
      <c r="H149" s="214"/>
      <c r="I149" s="214"/>
      <c r="J149" s="123"/>
    </row>
    <row r="150" spans="4:10" s="212" customFormat="1" x14ac:dyDescent="0.25">
      <c r="D150" s="213"/>
      <c r="F150" s="124"/>
      <c r="G150" s="124"/>
      <c r="H150" s="214"/>
      <c r="I150" s="214"/>
      <c r="J150" s="123"/>
    </row>
    <row r="151" spans="4:10" s="212" customFormat="1" x14ac:dyDescent="0.25">
      <c r="D151" s="213"/>
      <c r="F151" s="124"/>
      <c r="G151" s="124"/>
      <c r="H151" s="214"/>
      <c r="I151" s="214"/>
      <c r="J151" s="123"/>
    </row>
    <row r="152" spans="4:10" s="212" customFormat="1" x14ac:dyDescent="0.25">
      <c r="D152" s="213"/>
      <c r="F152" s="124"/>
      <c r="G152" s="124"/>
      <c r="H152" s="214"/>
      <c r="I152" s="214"/>
      <c r="J152" s="123"/>
    </row>
    <row r="153" spans="4:10" s="212" customFormat="1" x14ac:dyDescent="0.25">
      <c r="D153" s="213"/>
      <c r="F153" s="124"/>
      <c r="G153" s="124"/>
      <c r="H153" s="214"/>
      <c r="I153" s="214"/>
      <c r="J153" s="123"/>
    </row>
    <row r="154" spans="4:10" s="212" customFormat="1" x14ac:dyDescent="0.25">
      <c r="D154" s="213"/>
      <c r="F154" s="124"/>
      <c r="G154" s="124"/>
      <c r="H154" s="214"/>
      <c r="I154" s="214"/>
      <c r="J154" s="123"/>
    </row>
    <row r="155" spans="4:10" s="212" customFormat="1" x14ac:dyDescent="0.25">
      <c r="D155" s="213"/>
      <c r="F155" s="124"/>
      <c r="G155" s="124"/>
      <c r="H155" s="214"/>
      <c r="I155" s="214"/>
      <c r="J155" s="123"/>
    </row>
    <row r="156" spans="4:10" s="212" customFormat="1" x14ac:dyDescent="0.25">
      <c r="D156" s="213"/>
      <c r="F156" s="124"/>
      <c r="G156" s="124"/>
      <c r="H156" s="214"/>
      <c r="I156" s="214"/>
      <c r="J156" s="123"/>
    </row>
    <row r="157" spans="4:10" s="212" customFormat="1" x14ac:dyDescent="0.25">
      <c r="D157" s="213"/>
      <c r="F157" s="124"/>
      <c r="G157" s="124"/>
      <c r="H157" s="214"/>
      <c r="I157" s="214"/>
      <c r="J157" s="123"/>
    </row>
    <row r="158" spans="4:10" s="212" customFormat="1" x14ac:dyDescent="0.25">
      <c r="D158" s="213"/>
      <c r="F158" s="124"/>
      <c r="G158" s="124"/>
      <c r="H158" s="214"/>
      <c r="I158" s="214"/>
      <c r="J158" s="123"/>
    </row>
    <row r="159" spans="4:10" s="212" customFormat="1" x14ac:dyDescent="0.25">
      <c r="D159" s="213"/>
      <c r="F159" s="124"/>
      <c r="G159" s="124"/>
      <c r="H159" s="214"/>
      <c r="I159" s="214"/>
      <c r="J159" s="123"/>
    </row>
    <row r="160" spans="4:10" s="212" customFormat="1" x14ac:dyDescent="0.25">
      <c r="D160" s="213"/>
      <c r="F160" s="124"/>
      <c r="G160" s="124"/>
      <c r="H160" s="214"/>
      <c r="I160" s="214"/>
      <c r="J160" s="123"/>
    </row>
    <row r="161" spans="4:10" s="212" customFormat="1" x14ac:dyDescent="0.25">
      <c r="D161" s="213"/>
      <c r="F161" s="124"/>
      <c r="G161" s="124"/>
      <c r="H161" s="214"/>
      <c r="I161" s="214"/>
      <c r="J161" s="123"/>
    </row>
    <row r="162" spans="4:10" s="212" customFormat="1" x14ac:dyDescent="0.25">
      <c r="D162" s="213"/>
      <c r="F162" s="124"/>
      <c r="G162" s="124"/>
      <c r="H162" s="214"/>
      <c r="I162" s="214"/>
      <c r="J162" s="123"/>
    </row>
    <row r="163" spans="4:10" s="212" customFormat="1" x14ac:dyDescent="0.25">
      <c r="D163" s="213"/>
      <c r="F163" s="124"/>
      <c r="G163" s="124"/>
      <c r="H163" s="214"/>
      <c r="I163" s="214"/>
      <c r="J163" s="123"/>
    </row>
    <row r="164" spans="4:10" s="212" customFormat="1" x14ac:dyDescent="0.25">
      <c r="D164" s="213"/>
      <c r="F164" s="124"/>
      <c r="G164" s="124"/>
      <c r="H164" s="214"/>
      <c r="I164" s="214"/>
      <c r="J164" s="123"/>
    </row>
    <row r="165" spans="4:10" s="212" customFormat="1" x14ac:dyDescent="0.25">
      <c r="D165" s="213"/>
      <c r="F165" s="124"/>
      <c r="G165" s="124"/>
      <c r="H165" s="214"/>
      <c r="I165" s="214"/>
      <c r="J165" s="123"/>
    </row>
    <row r="166" spans="4:10" s="212" customFormat="1" x14ac:dyDescent="0.25">
      <c r="D166" s="213"/>
      <c r="F166" s="124"/>
      <c r="G166" s="124"/>
      <c r="H166" s="214"/>
      <c r="I166" s="214"/>
      <c r="J166" s="123"/>
    </row>
    <row r="167" spans="4:10" s="212" customFormat="1" x14ac:dyDescent="0.25">
      <c r="D167" s="213"/>
      <c r="F167" s="124"/>
      <c r="G167" s="124"/>
      <c r="H167" s="214"/>
      <c r="I167" s="214"/>
      <c r="J167" s="123"/>
    </row>
    <row r="168" spans="4:10" s="212" customFormat="1" x14ac:dyDescent="0.25">
      <c r="D168" s="213"/>
      <c r="F168" s="124"/>
      <c r="G168" s="124"/>
      <c r="H168" s="214"/>
      <c r="I168" s="214"/>
      <c r="J168" s="123"/>
    </row>
    <row r="169" spans="4:10" s="212" customFormat="1" x14ac:dyDescent="0.25">
      <c r="D169" s="213"/>
      <c r="F169" s="124"/>
      <c r="G169" s="124"/>
      <c r="H169" s="214"/>
      <c r="I169" s="214"/>
      <c r="J169" s="123"/>
    </row>
    <row r="170" spans="4:10" s="212" customFormat="1" x14ac:dyDescent="0.25">
      <c r="D170" s="213"/>
      <c r="F170" s="124"/>
      <c r="G170" s="124"/>
      <c r="H170" s="214"/>
      <c r="I170" s="214"/>
      <c r="J170" s="123"/>
    </row>
    <row r="171" spans="4:10" s="212" customFormat="1" x14ac:dyDescent="0.25">
      <c r="D171" s="213"/>
      <c r="F171" s="124"/>
      <c r="G171" s="124"/>
      <c r="H171" s="214"/>
      <c r="I171" s="214"/>
      <c r="J171" s="123"/>
    </row>
    <row r="172" spans="4:10" s="212" customFormat="1" x14ac:dyDescent="0.25">
      <c r="D172" s="213"/>
      <c r="F172" s="124"/>
      <c r="G172" s="124"/>
      <c r="H172" s="214"/>
      <c r="I172" s="214"/>
      <c r="J172" s="123"/>
    </row>
    <row r="173" spans="4:10" s="212" customFormat="1" x14ac:dyDescent="0.25">
      <c r="D173" s="213"/>
      <c r="F173" s="124"/>
      <c r="G173" s="124"/>
      <c r="H173" s="214"/>
      <c r="I173" s="214"/>
      <c r="J173" s="123"/>
    </row>
    <row r="174" spans="4:10" s="212" customFormat="1" x14ac:dyDescent="0.25">
      <c r="D174" s="213"/>
      <c r="F174" s="124"/>
      <c r="G174" s="124"/>
      <c r="H174" s="214"/>
      <c r="I174" s="214"/>
      <c r="J174" s="123"/>
    </row>
    <row r="175" spans="4:10" s="212" customFormat="1" x14ac:dyDescent="0.25">
      <c r="D175" s="213"/>
      <c r="F175" s="124"/>
      <c r="G175" s="124"/>
      <c r="H175" s="214"/>
      <c r="I175" s="214"/>
      <c r="J175" s="123"/>
    </row>
    <row r="176" spans="4:10" s="212" customFormat="1" x14ac:dyDescent="0.25">
      <c r="D176" s="213"/>
      <c r="F176" s="124"/>
      <c r="G176" s="124"/>
      <c r="H176" s="214"/>
      <c r="I176" s="214"/>
      <c r="J176" s="123"/>
    </row>
    <row r="177" spans="4:10" s="212" customFormat="1" x14ac:dyDescent="0.25">
      <c r="D177" s="213"/>
      <c r="F177" s="124"/>
      <c r="G177" s="124"/>
      <c r="H177" s="214"/>
      <c r="I177" s="214"/>
      <c r="J177" s="123"/>
    </row>
    <row r="178" spans="4:10" s="212" customFormat="1" x14ac:dyDescent="0.25">
      <c r="D178" s="213"/>
      <c r="F178" s="124"/>
      <c r="G178" s="124"/>
      <c r="H178" s="214"/>
      <c r="I178" s="214"/>
      <c r="J178" s="123"/>
    </row>
    <row r="179" spans="4:10" s="212" customFormat="1" x14ac:dyDescent="0.25">
      <c r="D179" s="213"/>
      <c r="F179" s="124"/>
      <c r="G179" s="124"/>
      <c r="H179" s="214"/>
      <c r="I179" s="214"/>
      <c r="J179" s="123"/>
    </row>
    <row r="180" spans="4:10" s="212" customFormat="1" x14ac:dyDescent="0.25">
      <c r="D180" s="213"/>
      <c r="F180" s="124"/>
      <c r="G180" s="124"/>
      <c r="H180" s="214"/>
      <c r="I180" s="214"/>
      <c r="J180" s="123"/>
    </row>
    <row r="181" spans="4:10" s="212" customFormat="1" x14ac:dyDescent="0.25">
      <c r="D181" s="213"/>
      <c r="F181" s="124"/>
      <c r="G181" s="124"/>
      <c r="H181" s="214"/>
      <c r="I181" s="214"/>
      <c r="J181" s="123"/>
    </row>
    <row r="182" spans="4:10" s="212" customFormat="1" x14ac:dyDescent="0.25">
      <c r="D182" s="213"/>
      <c r="F182" s="124"/>
      <c r="G182" s="124"/>
      <c r="H182" s="214"/>
      <c r="I182" s="214"/>
      <c r="J182" s="123"/>
    </row>
    <row r="183" spans="4:10" s="212" customFormat="1" x14ac:dyDescent="0.25">
      <c r="D183" s="213"/>
      <c r="F183" s="124"/>
      <c r="G183" s="124"/>
      <c r="H183" s="214"/>
      <c r="I183" s="214"/>
      <c r="J183" s="123"/>
    </row>
    <row r="184" spans="4:10" s="212" customFormat="1" x14ac:dyDescent="0.25">
      <c r="D184" s="213"/>
      <c r="F184" s="124"/>
      <c r="G184" s="124"/>
      <c r="H184" s="214"/>
      <c r="I184" s="214"/>
      <c r="J184" s="123"/>
    </row>
    <row r="185" spans="4:10" s="212" customFormat="1" x14ac:dyDescent="0.25">
      <c r="D185" s="213"/>
      <c r="F185" s="124"/>
      <c r="G185" s="124"/>
      <c r="H185" s="214"/>
      <c r="I185" s="214"/>
      <c r="J185" s="123"/>
    </row>
    <row r="186" spans="4:10" s="212" customFormat="1" x14ac:dyDescent="0.25">
      <c r="D186" s="213"/>
      <c r="F186" s="124"/>
      <c r="G186" s="124"/>
      <c r="H186" s="214"/>
      <c r="I186" s="214"/>
      <c r="J186" s="123"/>
    </row>
    <row r="187" spans="4:10" s="212" customFormat="1" x14ac:dyDescent="0.25">
      <c r="D187" s="213"/>
      <c r="F187" s="124"/>
      <c r="G187" s="124"/>
      <c r="H187" s="214"/>
      <c r="I187" s="214"/>
      <c r="J187" s="123"/>
    </row>
    <row r="188" spans="4:10" s="212" customFormat="1" x14ac:dyDescent="0.25">
      <c r="D188" s="213"/>
      <c r="F188" s="124"/>
      <c r="G188" s="124"/>
      <c r="H188" s="214"/>
      <c r="I188" s="214"/>
      <c r="J188" s="123"/>
    </row>
    <row r="189" spans="4:10" s="212" customFormat="1" x14ac:dyDescent="0.25">
      <c r="D189" s="213"/>
      <c r="F189" s="124"/>
      <c r="G189" s="124"/>
      <c r="H189" s="214"/>
      <c r="I189" s="214"/>
      <c r="J189" s="123"/>
    </row>
    <row r="190" spans="4:10" s="212" customFormat="1" x14ac:dyDescent="0.25">
      <c r="D190" s="213"/>
      <c r="F190" s="124"/>
      <c r="G190" s="124"/>
      <c r="H190" s="214"/>
      <c r="I190" s="214"/>
      <c r="J190" s="123"/>
    </row>
    <row r="191" spans="4:10" s="212" customFormat="1" x14ac:dyDescent="0.25">
      <c r="D191" s="213"/>
      <c r="F191" s="124"/>
      <c r="G191" s="124"/>
      <c r="H191" s="214"/>
      <c r="I191" s="214"/>
      <c r="J191" s="123"/>
    </row>
    <row r="192" spans="4:10" s="212" customFormat="1" x14ac:dyDescent="0.25">
      <c r="D192" s="213"/>
      <c r="F192" s="124"/>
      <c r="G192" s="124"/>
      <c r="H192" s="214"/>
      <c r="I192" s="214"/>
      <c r="J192" s="123"/>
    </row>
    <row r="193" spans="4:10" s="212" customFormat="1" x14ac:dyDescent="0.25">
      <c r="D193" s="213"/>
      <c r="F193" s="124"/>
      <c r="G193" s="124"/>
      <c r="H193" s="214"/>
      <c r="I193" s="214"/>
      <c r="J193" s="123"/>
    </row>
    <row r="194" spans="4:10" s="212" customFormat="1" x14ac:dyDescent="0.25">
      <c r="D194" s="213"/>
      <c r="F194" s="124"/>
      <c r="G194" s="124"/>
      <c r="H194" s="214"/>
      <c r="I194" s="214"/>
      <c r="J194" s="123"/>
    </row>
    <row r="195" spans="4:10" s="212" customFormat="1" x14ac:dyDescent="0.25">
      <c r="D195" s="213"/>
      <c r="F195" s="124"/>
      <c r="G195" s="124"/>
      <c r="H195" s="214"/>
      <c r="I195" s="214"/>
      <c r="J195" s="123"/>
    </row>
    <row r="196" spans="4:10" s="212" customFormat="1" x14ac:dyDescent="0.25">
      <c r="D196" s="213"/>
      <c r="F196" s="124"/>
      <c r="G196" s="124"/>
      <c r="H196" s="214"/>
      <c r="I196" s="214"/>
      <c r="J196" s="123"/>
    </row>
    <row r="197" spans="4:10" s="212" customFormat="1" x14ac:dyDescent="0.25">
      <c r="D197" s="213"/>
      <c r="F197" s="124"/>
      <c r="G197" s="124"/>
      <c r="H197" s="214"/>
      <c r="I197" s="214"/>
      <c r="J197" s="123"/>
    </row>
    <row r="198" spans="4:10" s="212" customFormat="1" x14ac:dyDescent="0.25">
      <c r="D198" s="213"/>
      <c r="F198" s="124"/>
      <c r="G198" s="124"/>
      <c r="H198" s="214"/>
      <c r="I198" s="214"/>
      <c r="J198" s="123"/>
    </row>
    <row r="199" spans="4:10" s="212" customFormat="1" x14ac:dyDescent="0.25">
      <c r="D199" s="213"/>
      <c r="F199" s="124"/>
      <c r="G199" s="124"/>
      <c r="H199" s="214"/>
      <c r="I199" s="214"/>
      <c r="J199" s="123"/>
    </row>
    <row r="200" spans="4:10" s="212" customFormat="1" x14ac:dyDescent="0.25">
      <c r="D200" s="213"/>
      <c r="F200" s="124"/>
      <c r="G200" s="124"/>
      <c r="H200" s="214"/>
      <c r="I200" s="214"/>
      <c r="J200" s="123"/>
    </row>
    <row r="201" spans="4:10" s="212" customFormat="1" x14ac:dyDescent="0.25">
      <c r="D201" s="213"/>
      <c r="F201" s="124"/>
      <c r="G201" s="124"/>
      <c r="H201" s="214"/>
      <c r="I201" s="214"/>
      <c r="J201" s="123"/>
    </row>
    <row r="202" spans="4:10" s="212" customFormat="1" x14ac:dyDescent="0.25">
      <c r="D202" s="213"/>
      <c r="F202" s="124"/>
      <c r="G202" s="124"/>
      <c r="H202" s="214"/>
      <c r="I202" s="214"/>
      <c r="J202" s="123"/>
    </row>
    <row r="203" spans="4:10" s="212" customFormat="1" x14ac:dyDescent="0.25">
      <c r="D203" s="213"/>
      <c r="F203" s="124"/>
      <c r="G203" s="124"/>
      <c r="H203" s="214"/>
      <c r="I203" s="214"/>
      <c r="J203" s="123"/>
    </row>
    <row r="204" spans="4:10" s="212" customFormat="1" x14ac:dyDescent="0.25">
      <c r="D204" s="213"/>
      <c r="F204" s="124"/>
      <c r="G204" s="124"/>
      <c r="H204" s="214"/>
      <c r="I204" s="214"/>
      <c r="J204" s="123"/>
    </row>
    <row r="205" spans="4:10" s="212" customFormat="1" x14ac:dyDescent="0.25">
      <c r="D205" s="213"/>
      <c r="F205" s="124"/>
      <c r="G205" s="124"/>
      <c r="H205" s="214"/>
      <c r="I205" s="214"/>
      <c r="J205" s="123"/>
    </row>
    <row r="206" spans="4:10" s="212" customFormat="1" x14ac:dyDescent="0.25">
      <c r="D206" s="213"/>
      <c r="F206" s="124"/>
      <c r="G206" s="124"/>
      <c r="H206" s="214"/>
      <c r="I206" s="214"/>
      <c r="J206" s="123"/>
    </row>
    <row r="207" spans="4:10" s="212" customFormat="1" x14ac:dyDescent="0.25">
      <c r="D207" s="213"/>
      <c r="F207" s="124"/>
      <c r="G207" s="124"/>
      <c r="H207" s="214"/>
      <c r="I207" s="214"/>
      <c r="J207" s="123"/>
    </row>
    <row r="208" spans="4:10" s="212" customFormat="1" x14ac:dyDescent="0.25">
      <c r="D208" s="213"/>
      <c r="F208" s="124"/>
      <c r="G208" s="124"/>
      <c r="H208" s="214"/>
      <c r="I208" s="214"/>
      <c r="J208" s="123"/>
    </row>
    <row r="209" spans="4:10" s="212" customFormat="1" x14ac:dyDescent="0.25">
      <c r="D209" s="213"/>
      <c r="F209" s="124"/>
      <c r="G209" s="124"/>
      <c r="H209" s="214"/>
      <c r="I209" s="214"/>
      <c r="J209" s="123"/>
    </row>
    <row r="210" spans="4:10" s="212" customFormat="1" x14ac:dyDescent="0.25">
      <c r="D210" s="213"/>
      <c r="F210" s="124"/>
      <c r="G210" s="124"/>
      <c r="H210" s="214"/>
      <c r="I210" s="214"/>
      <c r="J210" s="123"/>
    </row>
    <row r="211" spans="4:10" s="212" customFormat="1" x14ac:dyDescent="0.25">
      <c r="D211" s="213"/>
      <c r="F211" s="124"/>
      <c r="G211" s="124"/>
      <c r="H211" s="214"/>
      <c r="I211" s="214"/>
      <c r="J211" s="123"/>
    </row>
    <row r="212" spans="4:10" s="212" customFormat="1" x14ac:dyDescent="0.25">
      <c r="D212" s="213"/>
      <c r="F212" s="124"/>
      <c r="G212" s="124"/>
      <c r="H212" s="214"/>
      <c r="I212" s="214"/>
      <c r="J212" s="123"/>
    </row>
    <row r="213" spans="4:10" s="212" customFormat="1" x14ac:dyDescent="0.25">
      <c r="D213" s="213"/>
      <c r="F213" s="124"/>
      <c r="G213" s="124"/>
      <c r="H213" s="214"/>
      <c r="I213" s="214"/>
      <c r="J213" s="123"/>
    </row>
    <row r="214" spans="4:10" s="212" customFormat="1" x14ac:dyDescent="0.25">
      <c r="D214" s="213"/>
      <c r="F214" s="124"/>
      <c r="G214" s="124"/>
      <c r="H214" s="214"/>
      <c r="I214" s="214"/>
      <c r="J214" s="123"/>
    </row>
    <row r="215" spans="4:10" s="212" customFormat="1" x14ac:dyDescent="0.25">
      <c r="D215" s="213"/>
      <c r="F215" s="124"/>
      <c r="G215" s="124"/>
      <c r="H215" s="214"/>
      <c r="I215" s="214"/>
      <c r="J215" s="123"/>
    </row>
    <row r="216" spans="4:10" s="212" customFormat="1" x14ac:dyDescent="0.25">
      <c r="D216" s="213"/>
      <c r="F216" s="124"/>
      <c r="G216" s="124"/>
      <c r="H216" s="214"/>
      <c r="I216" s="214"/>
      <c r="J216" s="123"/>
    </row>
    <row r="217" spans="4:10" s="212" customFormat="1" x14ac:dyDescent="0.25">
      <c r="D217" s="213"/>
      <c r="F217" s="124"/>
      <c r="G217" s="124"/>
      <c r="H217" s="214"/>
      <c r="I217" s="214"/>
      <c r="J217" s="123"/>
    </row>
    <row r="218" spans="4:10" s="212" customFormat="1" x14ac:dyDescent="0.25">
      <c r="D218" s="213"/>
      <c r="F218" s="124"/>
      <c r="G218" s="124"/>
      <c r="H218" s="214"/>
      <c r="I218" s="214"/>
      <c r="J218" s="123"/>
    </row>
    <row r="219" spans="4:10" s="212" customFormat="1" x14ac:dyDescent="0.25">
      <c r="D219" s="213"/>
      <c r="F219" s="124"/>
      <c r="G219" s="124"/>
      <c r="H219" s="214"/>
      <c r="I219" s="214"/>
      <c r="J219" s="123"/>
    </row>
    <row r="220" spans="4:10" s="212" customFormat="1" x14ac:dyDescent="0.25">
      <c r="D220" s="213"/>
      <c r="F220" s="124"/>
      <c r="G220" s="124"/>
      <c r="H220" s="214"/>
      <c r="I220" s="214"/>
      <c r="J220" s="123"/>
    </row>
    <row r="221" spans="4:10" s="212" customFormat="1" x14ac:dyDescent="0.25">
      <c r="D221" s="213"/>
      <c r="F221" s="124"/>
      <c r="G221" s="124"/>
      <c r="H221" s="214"/>
      <c r="I221" s="214"/>
      <c r="J221" s="123"/>
    </row>
    <row r="222" spans="4:10" s="212" customFormat="1" x14ac:dyDescent="0.25">
      <c r="D222" s="213"/>
      <c r="F222" s="124"/>
      <c r="G222" s="124"/>
      <c r="H222" s="214"/>
      <c r="I222" s="214"/>
      <c r="J222" s="123"/>
    </row>
    <row r="223" spans="4:10" s="212" customFormat="1" x14ac:dyDescent="0.25">
      <c r="D223" s="213"/>
      <c r="F223" s="124"/>
      <c r="G223" s="124"/>
      <c r="H223" s="214"/>
      <c r="I223" s="214"/>
      <c r="J223" s="123"/>
    </row>
    <row r="224" spans="4:10" s="212" customFormat="1" x14ac:dyDescent="0.25">
      <c r="D224" s="213"/>
      <c r="F224" s="124"/>
      <c r="G224" s="124"/>
      <c r="H224" s="214"/>
      <c r="I224" s="214"/>
      <c r="J224" s="123"/>
    </row>
    <row r="225" spans="4:10" s="212" customFormat="1" x14ac:dyDescent="0.25">
      <c r="D225" s="213"/>
      <c r="F225" s="124"/>
      <c r="G225" s="124"/>
      <c r="H225" s="214"/>
      <c r="I225" s="214"/>
      <c r="J225" s="123"/>
    </row>
    <row r="226" spans="4:10" s="212" customFormat="1" x14ac:dyDescent="0.25">
      <c r="D226" s="213"/>
      <c r="F226" s="124"/>
      <c r="G226" s="124"/>
      <c r="H226" s="214"/>
      <c r="I226" s="214"/>
      <c r="J226" s="123"/>
    </row>
    <row r="227" spans="4:10" s="212" customFormat="1" x14ac:dyDescent="0.25">
      <c r="D227" s="213"/>
      <c r="F227" s="124"/>
      <c r="G227" s="124"/>
      <c r="H227" s="214"/>
      <c r="I227" s="214"/>
      <c r="J227" s="123"/>
    </row>
    <row r="228" spans="4:10" s="212" customFormat="1" x14ac:dyDescent="0.25">
      <c r="D228" s="213"/>
      <c r="F228" s="124"/>
      <c r="G228" s="124"/>
      <c r="H228" s="214"/>
      <c r="I228" s="214"/>
      <c r="J228" s="123"/>
    </row>
    <row r="229" spans="4:10" s="212" customFormat="1" x14ac:dyDescent="0.25">
      <c r="D229" s="213"/>
      <c r="F229" s="124"/>
      <c r="G229" s="124"/>
      <c r="H229" s="214"/>
      <c r="I229" s="214"/>
      <c r="J229" s="123"/>
    </row>
    <row r="230" spans="4:10" s="212" customFormat="1" x14ac:dyDescent="0.25">
      <c r="D230" s="213"/>
      <c r="F230" s="124"/>
      <c r="G230" s="124"/>
      <c r="H230" s="214"/>
      <c r="I230" s="214"/>
      <c r="J230" s="123"/>
    </row>
    <row r="231" spans="4:10" s="212" customFormat="1" x14ac:dyDescent="0.25">
      <c r="D231" s="213"/>
      <c r="F231" s="124"/>
      <c r="G231" s="124"/>
      <c r="H231" s="214"/>
      <c r="I231" s="214"/>
      <c r="J231" s="123"/>
    </row>
    <row r="232" spans="4:10" s="212" customFormat="1" x14ac:dyDescent="0.25">
      <c r="D232" s="213"/>
      <c r="F232" s="124"/>
      <c r="G232" s="124"/>
      <c r="H232" s="214"/>
      <c r="I232" s="214"/>
      <c r="J232" s="123"/>
    </row>
    <row r="233" spans="4:10" s="212" customFormat="1" x14ac:dyDescent="0.25">
      <c r="D233" s="213"/>
      <c r="F233" s="124"/>
      <c r="G233" s="124"/>
      <c r="H233" s="214"/>
      <c r="I233" s="214"/>
      <c r="J233" s="123"/>
    </row>
    <row r="234" spans="4:10" s="212" customFormat="1" x14ac:dyDescent="0.25">
      <c r="D234" s="213"/>
      <c r="F234" s="124"/>
      <c r="G234" s="124"/>
      <c r="H234" s="214"/>
      <c r="I234" s="214"/>
      <c r="J234" s="123"/>
    </row>
    <row r="235" spans="4:10" s="212" customFormat="1" x14ac:dyDescent="0.25">
      <c r="D235" s="213"/>
      <c r="F235" s="124"/>
      <c r="G235" s="124"/>
      <c r="H235" s="214"/>
      <c r="I235" s="214"/>
      <c r="J235" s="123"/>
    </row>
    <row r="236" spans="4:10" s="212" customFormat="1" x14ac:dyDescent="0.25">
      <c r="D236" s="213"/>
      <c r="F236" s="124"/>
      <c r="G236" s="124"/>
      <c r="H236" s="214"/>
      <c r="I236" s="214"/>
      <c r="J236" s="123"/>
    </row>
    <row r="237" spans="4:10" s="212" customFormat="1" x14ac:dyDescent="0.25">
      <c r="D237" s="213"/>
      <c r="F237" s="124"/>
      <c r="G237" s="124"/>
      <c r="H237" s="214"/>
      <c r="I237" s="214"/>
      <c r="J237" s="123"/>
    </row>
    <row r="238" spans="4:10" s="212" customFormat="1" x14ac:dyDescent="0.25">
      <c r="D238" s="213"/>
      <c r="F238" s="124"/>
      <c r="G238" s="124"/>
      <c r="H238" s="214"/>
      <c r="I238" s="214"/>
      <c r="J238" s="123"/>
    </row>
    <row r="239" spans="4:10" s="212" customFormat="1" x14ac:dyDescent="0.25">
      <c r="D239" s="213"/>
      <c r="F239" s="124"/>
      <c r="G239" s="124"/>
      <c r="H239" s="214"/>
      <c r="I239" s="214"/>
      <c r="J239" s="123"/>
    </row>
    <row r="240" spans="4:10" s="212" customFormat="1" x14ac:dyDescent="0.25">
      <c r="D240" s="213"/>
      <c r="F240" s="124"/>
      <c r="G240" s="124"/>
      <c r="H240" s="214"/>
      <c r="I240" s="214"/>
      <c r="J240" s="123"/>
    </row>
    <row r="241" spans="4:10" s="212" customFormat="1" x14ac:dyDescent="0.25">
      <c r="D241" s="213"/>
      <c r="F241" s="124"/>
      <c r="G241" s="124"/>
      <c r="H241" s="214"/>
      <c r="I241" s="214"/>
      <c r="J241" s="123"/>
    </row>
    <row r="242" spans="4:10" s="212" customFormat="1" x14ac:dyDescent="0.25">
      <c r="D242" s="213"/>
      <c r="F242" s="124"/>
      <c r="G242" s="124"/>
      <c r="H242" s="214"/>
      <c r="I242" s="214"/>
      <c r="J242" s="123"/>
    </row>
    <row r="243" spans="4:10" s="212" customFormat="1" x14ac:dyDescent="0.25">
      <c r="D243" s="213"/>
      <c r="F243" s="124"/>
      <c r="G243" s="124"/>
      <c r="H243" s="214"/>
      <c r="I243" s="214"/>
      <c r="J243" s="123"/>
    </row>
    <row r="244" spans="4:10" s="212" customFormat="1" x14ac:dyDescent="0.25">
      <c r="D244" s="213"/>
      <c r="F244" s="124"/>
      <c r="G244" s="124"/>
      <c r="H244" s="214"/>
      <c r="I244" s="214"/>
      <c r="J244" s="123"/>
    </row>
    <row r="245" spans="4:10" s="212" customFormat="1" x14ac:dyDescent="0.25">
      <c r="D245" s="213"/>
      <c r="F245" s="124"/>
      <c r="G245" s="124"/>
      <c r="H245" s="214"/>
      <c r="I245" s="214"/>
      <c r="J245" s="123"/>
    </row>
    <row r="246" spans="4:10" s="212" customFormat="1" x14ac:dyDescent="0.25">
      <c r="D246" s="213"/>
      <c r="F246" s="124"/>
      <c r="G246" s="124"/>
      <c r="H246" s="214"/>
      <c r="I246" s="214"/>
      <c r="J246" s="123"/>
    </row>
    <row r="247" spans="4:10" s="212" customFormat="1" x14ac:dyDescent="0.25">
      <c r="D247" s="213"/>
      <c r="F247" s="124"/>
      <c r="G247" s="124"/>
      <c r="H247" s="214"/>
      <c r="I247" s="214"/>
      <c r="J247" s="123"/>
    </row>
    <row r="248" spans="4:10" s="212" customFormat="1" x14ac:dyDescent="0.25">
      <c r="D248" s="213"/>
      <c r="F248" s="124"/>
      <c r="G248" s="124"/>
      <c r="H248" s="214"/>
      <c r="I248" s="214"/>
      <c r="J248" s="123"/>
    </row>
    <row r="249" spans="4:10" s="212" customFormat="1" x14ac:dyDescent="0.25">
      <c r="D249" s="213"/>
      <c r="F249" s="124"/>
      <c r="G249" s="124"/>
      <c r="H249" s="214"/>
      <c r="I249" s="214"/>
      <c r="J249" s="123"/>
    </row>
    <row r="250" spans="4:10" s="212" customFormat="1" x14ac:dyDescent="0.25">
      <c r="D250" s="213"/>
      <c r="F250" s="124"/>
      <c r="G250" s="124"/>
      <c r="H250" s="214"/>
      <c r="I250" s="214"/>
      <c r="J250" s="123"/>
    </row>
    <row r="251" spans="4:10" s="212" customFormat="1" x14ac:dyDescent="0.25">
      <c r="D251" s="213"/>
      <c r="F251" s="124"/>
      <c r="G251" s="124"/>
      <c r="H251" s="214"/>
      <c r="I251" s="214"/>
      <c r="J251" s="123"/>
    </row>
    <row r="252" spans="4:10" s="212" customFormat="1" x14ac:dyDescent="0.25">
      <c r="D252" s="213"/>
      <c r="F252" s="124"/>
      <c r="G252" s="124"/>
      <c r="H252" s="214"/>
      <c r="I252" s="214"/>
      <c r="J252" s="123"/>
    </row>
    <row r="253" spans="4:10" s="212" customFormat="1" x14ac:dyDescent="0.25">
      <c r="D253" s="213"/>
      <c r="F253" s="124"/>
      <c r="G253" s="124"/>
      <c r="H253" s="214"/>
      <c r="I253" s="214"/>
      <c r="J253" s="123"/>
    </row>
    <row r="254" spans="4:10" s="212" customFormat="1" x14ac:dyDescent="0.25">
      <c r="D254" s="213"/>
      <c r="F254" s="124"/>
      <c r="G254" s="124"/>
      <c r="H254" s="214"/>
      <c r="I254" s="214"/>
      <c r="J254" s="123"/>
    </row>
    <row r="255" spans="4:10" s="212" customFormat="1" x14ac:dyDescent="0.25">
      <c r="D255" s="213"/>
      <c r="F255" s="124"/>
      <c r="G255" s="124"/>
      <c r="H255" s="214"/>
      <c r="I255" s="214"/>
      <c r="J255" s="123"/>
    </row>
    <row r="256" spans="4:10" s="212" customFormat="1" x14ac:dyDescent="0.25">
      <c r="D256" s="213"/>
      <c r="F256" s="124"/>
      <c r="G256" s="124"/>
      <c r="H256" s="214"/>
      <c r="I256" s="214"/>
      <c r="J256" s="123"/>
    </row>
    <row r="257" spans="4:10" s="212" customFormat="1" x14ac:dyDescent="0.25">
      <c r="D257" s="213"/>
      <c r="F257" s="124"/>
      <c r="G257" s="124"/>
      <c r="H257" s="214"/>
      <c r="I257" s="214"/>
      <c r="J257" s="123"/>
    </row>
    <row r="258" spans="4:10" s="212" customFormat="1" x14ac:dyDescent="0.25">
      <c r="D258" s="213"/>
      <c r="F258" s="124"/>
      <c r="G258" s="124"/>
      <c r="H258" s="214"/>
      <c r="I258" s="214"/>
      <c r="J258" s="123"/>
    </row>
    <row r="259" spans="4:10" s="212" customFormat="1" x14ac:dyDescent="0.25">
      <c r="D259" s="213"/>
      <c r="F259" s="124"/>
      <c r="G259" s="124"/>
      <c r="H259" s="214"/>
      <c r="I259" s="214"/>
      <c r="J259" s="123"/>
    </row>
    <row r="260" spans="4:10" s="212" customFormat="1" x14ac:dyDescent="0.25">
      <c r="D260" s="213"/>
      <c r="F260" s="124"/>
      <c r="G260" s="124"/>
      <c r="H260" s="214"/>
      <c r="I260" s="214"/>
      <c r="J260" s="123"/>
    </row>
    <row r="261" spans="4:10" s="212" customFormat="1" x14ac:dyDescent="0.25">
      <c r="D261" s="213"/>
      <c r="F261" s="124"/>
      <c r="G261" s="124"/>
      <c r="H261" s="214"/>
      <c r="I261" s="214"/>
      <c r="J261" s="123"/>
    </row>
    <row r="262" spans="4:10" s="212" customFormat="1" x14ac:dyDescent="0.25">
      <c r="D262" s="213"/>
      <c r="F262" s="124"/>
      <c r="G262" s="124"/>
      <c r="H262" s="214"/>
      <c r="I262" s="214"/>
      <c r="J262" s="123"/>
    </row>
    <row r="263" spans="4:10" s="212" customFormat="1" x14ac:dyDescent="0.25">
      <c r="D263" s="213"/>
      <c r="F263" s="124"/>
      <c r="G263" s="124"/>
      <c r="H263" s="214"/>
      <c r="I263" s="214"/>
      <c r="J263" s="123"/>
    </row>
    <row r="264" spans="4:10" s="212" customFormat="1" x14ac:dyDescent="0.25">
      <c r="D264" s="213"/>
      <c r="F264" s="124"/>
      <c r="G264" s="124"/>
      <c r="H264" s="214"/>
      <c r="I264" s="214"/>
      <c r="J264" s="123"/>
    </row>
    <row r="265" spans="4:10" s="212" customFormat="1" x14ac:dyDescent="0.25">
      <c r="D265" s="213"/>
      <c r="F265" s="124"/>
      <c r="G265" s="124"/>
      <c r="H265" s="214"/>
      <c r="I265" s="214"/>
      <c r="J265" s="123"/>
    </row>
    <row r="266" spans="4:10" s="212" customFormat="1" x14ac:dyDescent="0.25">
      <c r="D266" s="213"/>
      <c r="F266" s="124"/>
      <c r="G266" s="124"/>
      <c r="H266" s="214"/>
      <c r="I266" s="214"/>
      <c r="J266" s="123"/>
    </row>
    <row r="267" spans="4:10" s="212" customFormat="1" x14ac:dyDescent="0.25">
      <c r="D267" s="213"/>
      <c r="F267" s="124"/>
      <c r="G267" s="124"/>
      <c r="H267" s="214"/>
      <c r="I267" s="214"/>
      <c r="J267" s="123"/>
    </row>
    <row r="268" spans="4:10" s="212" customFormat="1" x14ac:dyDescent="0.25">
      <c r="D268" s="213"/>
      <c r="F268" s="124"/>
      <c r="G268" s="124"/>
      <c r="H268" s="214"/>
      <c r="I268" s="214"/>
      <c r="J268" s="123"/>
    </row>
    <row r="269" spans="4:10" s="212" customFormat="1" x14ac:dyDescent="0.25">
      <c r="D269" s="213"/>
      <c r="F269" s="124"/>
      <c r="G269" s="124"/>
      <c r="H269" s="214"/>
      <c r="I269" s="214"/>
      <c r="J269" s="123"/>
    </row>
    <row r="270" spans="4:10" s="212" customFormat="1" x14ac:dyDescent="0.25">
      <c r="D270" s="213"/>
      <c r="F270" s="124"/>
      <c r="G270" s="124"/>
      <c r="H270" s="214"/>
      <c r="I270" s="214"/>
      <c r="J270" s="123"/>
    </row>
    <row r="271" spans="4:10" s="212" customFormat="1" x14ac:dyDescent="0.25">
      <c r="D271" s="213"/>
      <c r="F271" s="124"/>
      <c r="G271" s="124"/>
      <c r="H271" s="214"/>
      <c r="I271" s="214"/>
      <c r="J271" s="123"/>
    </row>
    <row r="272" spans="4:10" s="212" customFormat="1" x14ac:dyDescent="0.25">
      <c r="D272" s="213"/>
      <c r="F272" s="124"/>
      <c r="G272" s="124"/>
      <c r="H272" s="214"/>
      <c r="I272" s="214"/>
      <c r="J272" s="123"/>
    </row>
    <row r="273" spans="4:10" s="212" customFormat="1" x14ac:dyDescent="0.25">
      <c r="D273" s="213"/>
      <c r="F273" s="124"/>
      <c r="G273" s="124"/>
      <c r="H273" s="214"/>
      <c r="I273" s="214"/>
      <c r="J273" s="123"/>
    </row>
    <row r="274" spans="4:10" s="212" customFormat="1" x14ac:dyDescent="0.25">
      <c r="D274" s="213"/>
      <c r="F274" s="124"/>
      <c r="G274" s="124"/>
      <c r="H274" s="214"/>
      <c r="I274" s="214"/>
      <c r="J274" s="123"/>
    </row>
    <row r="275" spans="4:10" s="212" customFormat="1" x14ac:dyDescent="0.25">
      <c r="D275" s="213"/>
      <c r="F275" s="124"/>
      <c r="G275" s="124"/>
      <c r="H275" s="214"/>
      <c r="I275" s="214"/>
      <c r="J275" s="123"/>
    </row>
    <row r="276" spans="4:10" s="212" customFormat="1" x14ac:dyDescent="0.25">
      <c r="D276" s="213"/>
      <c r="F276" s="124"/>
      <c r="G276" s="124"/>
      <c r="H276" s="214"/>
      <c r="I276" s="214"/>
      <c r="J276" s="123"/>
    </row>
    <row r="277" spans="4:10" s="212" customFormat="1" x14ac:dyDescent="0.25">
      <c r="D277" s="213"/>
      <c r="F277" s="124"/>
      <c r="G277" s="124"/>
      <c r="H277" s="214"/>
      <c r="I277" s="214"/>
      <c r="J277" s="123"/>
    </row>
    <row r="278" spans="4:10" s="212" customFormat="1" x14ac:dyDescent="0.25">
      <c r="D278" s="213"/>
      <c r="F278" s="124"/>
      <c r="G278" s="124"/>
      <c r="H278" s="214"/>
      <c r="I278" s="214"/>
      <c r="J278" s="123"/>
    </row>
    <row r="279" spans="4:10" s="212" customFormat="1" x14ac:dyDescent="0.25">
      <c r="D279" s="213"/>
      <c r="F279" s="124"/>
      <c r="G279" s="124"/>
      <c r="H279" s="214"/>
      <c r="I279" s="214"/>
      <c r="J279" s="123"/>
    </row>
    <row r="280" spans="4:10" s="212" customFormat="1" x14ac:dyDescent="0.25">
      <c r="D280" s="213"/>
      <c r="F280" s="124"/>
      <c r="G280" s="124"/>
      <c r="H280" s="214"/>
      <c r="I280" s="214"/>
      <c r="J280" s="123"/>
    </row>
    <row r="281" spans="4:10" s="212" customFormat="1" x14ac:dyDescent="0.25">
      <c r="D281" s="213"/>
      <c r="F281" s="124"/>
      <c r="G281" s="124"/>
      <c r="H281" s="214"/>
      <c r="I281" s="214"/>
      <c r="J281" s="123"/>
    </row>
    <row r="282" spans="4:10" s="212" customFormat="1" x14ac:dyDescent="0.25">
      <c r="D282" s="213"/>
      <c r="F282" s="124"/>
      <c r="G282" s="124"/>
      <c r="H282" s="214"/>
      <c r="I282" s="214"/>
      <c r="J282" s="123"/>
    </row>
    <row r="283" spans="4:10" s="212" customFormat="1" x14ac:dyDescent="0.25">
      <c r="D283" s="213"/>
      <c r="F283" s="124"/>
      <c r="G283" s="124"/>
      <c r="H283" s="214"/>
      <c r="I283" s="214"/>
      <c r="J283" s="123"/>
    </row>
    <row r="284" spans="4:10" s="212" customFormat="1" x14ac:dyDescent="0.25">
      <c r="D284" s="213"/>
      <c r="F284" s="124"/>
      <c r="G284" s="124"/>
      <c r="H284" s="214"/>
      <c r="I284" s="214"/>
      <c r="J284" s="123"/>
    </row>
    <row r="285" spans="4:10" s="212" customFormat="1" x14ac:dyDescent="0.25">
      <c r="D285" s="213"/>
      <c r="F285" s="124"/>
      <c r="G285" s="124"/>
      <c r="H285" s="214"/>
      <c r="I285" s="214"/>
      <c r="J285" s="123"/>
    </row>
    <row r="286" spans="4:10" s="212" customFormat="1" x14ac:dyDescent="0.25">
      <c r="D286" s="213"/>
      <c r="F286" s="124"/>
      <c r="G286" s="124"/>
      <c r="H286" s="214"/>
      <c r="I286" s="214"/>
      <c r="J286" s="123"/>
    </row>
    <row r="287" spans="4:10" s="212" customFormat="1" x14ac:dyDescent="0.25">
      <c r="D287" s="213"/>
      <c r="F287" s="124"/>
      <c r="G287" s="124"/>
      <c r="H287" s="214"/>
      <c r="I287" s="214"/>
      <c r="J287" s="123"/>
    </row>
    <row r="288" spans="4:10" s="212" customFormat="1" x14ac:dyDescent="0.25">
      <c r="D288" s="213"/>
      <c r="F288" s="124"/>
      <c r="G288" s="124"/>
      <c r="H288" s="214"/>
      <c r="I288" s="214"/>
      <c r="J288" s="123"/>
    </row>
    <row r="289" spans="4:10" s="212" customFormat="1" x14ac:dyDescent="0.25">
      <c r="D289" s="213"/>
      <c r="F289" s="124"/>
      <c r="G289" s="124"/>
      <c r="H289" s="214"/>
      <c r="I289" s="214"/>
      <c r="J289" s="123"/>
    </row>
    <row r="290" spans="4:10" s="212" customFormat="1" x14ac:dyDescent="0.25">
      <c r="D290" s="213"/>
      <c r="F290" s="124"/>
      <c r="G290" s="124"/>
      <c r="H290" s="214"/>
      <c r="I290" s="214"/>
      <c r="J290" s="123"/>
    </row>
    <row r="291" spans="4:10" s="212" customFormat="1" x14ac:dyDescent="0.25">
      <c r="D291" s="213"/>
      <c r="F291" s="124"/>
      <c r="G291" s="124"/>
      <c r="H291" s="214"/>
      <c r="I291" s="214"/>
      <c r="J291" s="123"/>
    </row>
    <row r="292" spans="4:10" s="212" customFormat="1" x14ac:dyDescent="0.25">
      <c r="D292" s="213"/>
      <c r="F292" s="124"/>
      <c r="G292" s="124"/>
      <c r="H292" s="214"/>
      <c r="I292" s="214"/>
      <c r="J292" s="123"/>
    </row>
    <row r="293" spans="4:10" s="212" customFormat="1" x14ac:dyDescent="0.25">
      <c r="D293" s="213"/>
      <c r="F293" s="124"/>
      <c r="G293" s="124"/>
      <c r="H293" s="214"/>
      <c r="I293" s="214"/>
      <c r="J293" s="123"/>
    </row>
    <row r="294" spans="4:10" s="212" customFormat="1" x14ac:dyDescent="0.25">
      <c r="D294" s="213"/>
      <c r="F294" s="124"/>
      <c r="G294" s="124"/>
      <c r="H294" s="214"/>
      <c r="I294" s="214"/>
      <c r="J294" s="123"/>
    </row>
    <row r="295" spans="4:10" s="212" customFormat="1" x14ac:dyDescent="0.25">
      <c r="D295" s="213"/>
      <c r="F295" s="124"/>
      <c r="G295" s="124"/>
      <c r="H295" s="214"/>
      <c r="I295" s="214"/>
      <c r="J295" s="123"/>
    </row>
    <row r="296" spans="4:10" s="212" customFormat="1" x14ac:dyDescent="0.25">
      <c r="D296" s="213"/>
      <c r="F296" s="124"/>
      <c r="G296" s="124"/>
      <c r="H296" s="214"/>
      <c r="I296" s="214"/>
      <c r="J296" s="123"/>
    </row>
    <row r="297" spans="4:10" s="212" customFormat="1" x14ac:dyDescent="0.25">
      <c r="D297" s="213"/>
      <c r="F297" s="124"/>
      <c r="G297" s="124"/>
      <c r="H297" s="214"/>
      <c r="I297" s="214"/>
      <c r="J297" s="123"/>
    </row>
    <row r="298" spans="4:10" s="212" customFormat="1" x14ac:dyDescent="0.25">
      <c r="D298" s="213"/>
      <c r="F298" s="124"/>
      <c r="G298" s="124"/>
      <c r="H298" s="214"/>
      <c r="I298" s="214"/>
      <c r="J298" s="123"/>
    </row>
    <row r="299" spans="4:10" s="212" customFormat="1" x14ac:dyDescent="0.25">
      <c r="D299" s="213"/>
      <c r="F299" s="124"/>
      <c r="G299" s="124"/>
      <c r="H299" s="214"/>
      <c r="I299" s="214"/>
      <c r="J299" s="123"/>
    </row>
    <row r="300" spans="4:10" s="212" customFormat="1" x14ac:dyDescent="0.25">
      <c r="D300" s="213"/>
      <c r="F300" s="124"/>
      <c r="G300" s="124"/>
      <c r="H300" s="214"/>
      <c r="I300" s="214"/>
      <c r="J300" s="123"/>
    </row>
    <row r="301" spans="4:10" s="212" customFormat="1" x14ac:dyDescent="0.25">
      <c r="D301" s="213"/>
      <c r="F301" s="124"/>
      <c r="G301" s="124"/>
      <c r="H301" s="214"/>
      <c r="I301" s="214"/>
      <c r="J301" s="123"/>
    </row>
    <row r="302" spans="4:10" s="212" customFormat="1" x14ac:dyDescent="0.25">
      <c r="D302" s="213"/>
      <c r="F302" s="124"/>
      <c r="G302" s="124"/>
      <c r="H302" s="214"/>
      <c r="I302" s="214"/>
      <c r="J302" s="123"/>
    </row>
    <row r="303" spans="4:10" s="212" customFormat="1" x14ac:dyDescent="0.25">
      <c r="D303" s="213"/>
      <c r="F303" s="124"/>
      <c r="G303" s="124"/>
      <c r="H303" s="214"/>
      <c r="I303" s="214"/>
      <c r="J303" s="123"/>
    </row>
    <row r="304" spans="4:10" s="212" customFormat="1" x14ac:dyDescent="0.25">
      <c r="D304" s="213"/>
      <c r="F304" s="124"/>
      <c r="G304" s="124"/>
      <c r="H304" s="214"/>
      <c r="I304" s="214"/>
      <c r="J304" s="123"/>
    </row>
    <row r="305" spans="4:10" s="212" customFormat="1" x14ac:dyDescent="0.25">
      <c r="D305" s="213"/>
      <c r="F305" s="124"/>
      <c r="G305" s="124"/>
      <c r="H305" s="214"/>
      <c r="I305" s="214"/>
      <c r="J305" s="123"/>
    </row>
    <row r="306" spans="4:10" s="212" customFormat="1" x14ac:dyDescent="0.25">
      <c r="D306" s="213"/>
      <c r="F306" s="124"/>
      <c r="G306" s="124"/>
      <c r="H306" s="214"/>
      <c r="I306" s="214"/>
      <c r="J306" s="123"/>
    </row>
    <row r="307" spans="4:10" s="212" customFormat="1" x14ac:dyDescent="0.25">
      <c r="D307" s="213"/>
      <c r="F307" s="124"/>
      <c r="G307" s="124"/>
      <c r="H307" s="214"/>
      <c r="I307" s="214"/>
      <c r="J307" s="123"/>
    </row>
    <row r="308" spans="4:10" s="212" customFormat="1" x14ac:dyDescent="0.25">
      <c r="D308" s="213"/>
      <c r="F308" s="124"/>
      <c r="G308" s="124"/>
      <c r="H308" s="214"/>
      <c r="I308" s="214"/>
      <c r="J308" s="123"/>
    </row>
    <row r="309" spans="4:10" s="212" customFormat="1" x14ac:dyDescent="0.25">
      <c r="D309" s="213"/>
      <c r="F309" s="124"/>
      <c r="G309" s="124"/>
      <c r="H309" s="214"/>
      <c r="I309" s="214"/>
      <c r="J309" s="123"/>
    </row>
    <row r="310" spans="4:10" s="212" customFormat="1" x14ac:dyDescent="0.25">
      <c r="D310" s="213"/>
      <c r="F310" s="124"/>
      <c r="G310" s="124"/>
      <c r="H310" s="214"/>
      <c r="I310" s="214"/>
      <c r="J310" s="123"/>
    </row>
    <row r="311" spans="4:10" s="212" customFormat="1" x14ac:dyDescent="0.25">
      <c r="D311" s="213"/>
      <c r="F311" s="124"/>
      <c r="G311" s="124"/>
      <c r="H311" s="214"/>
      <c r="I311" s="214"/>
      <c r="J311" s="123"/>
    </row>
    <row r="312" spans="4:10" s="212" customFormat="1" x14ac:dyDescent="0.25">
      <c r="D312" s="213"/>
      <c r="F312" s="124"/>
      <c r="G312" s="124"/>
      <c r="H312" s="214"/>
      <c r="I312" s="214"/>
      <c r="J312" s="123"/>
    </row>
    <row r="313" spans="4:10" s="212" customFormat="1" x14ac:dyDescent="0.25">
      <c r="D313" s="213"/>
      <c r="F313" s="124"/>
      <c r="G313" s="124"/>
      <c r="H313" s="214"/>
      <c r="I313" s="214"/>
      <c r="J313" s="123"/>
    </row>
    <row r="314" spans="4:10" s="212" customFormat="1" x14ac:dyDescent="0.25">
      <c r="D314" s="213"/>
      <c r="F314" s="124"/>
      <c r="G314" s="124"/>
      <c r="H314" s="214"/>
      <c r="I314" s="214"/>
      <c r="J314" s="123"/>
    </row>
    <row r="315" spans="4:10" s="212" customFormat="1" x14ac:dyDescent="0.25">
      <c r="D315" s="213"/>
      <c r="F315" s="124"/>
      <c r="G315" s="124"/>
      <c r="H315" s="214"/>
      <c r="I315" s="214"/>
      <c r="J315" s="123"/>
    </row>
    <row r="316" spans="4:10" s="212" customFormat="1" x14ac:dyDescent="0.25">
      <c r="D316" s="213"/>
      <c r="F316" s="124"/>
      <c r="G316" s="124"/>
      <c r="H316" s="214"/>
      <c r="I316" s="214"/>
      <c r="J316" s="123"/>
    </row>
    <row r="317" spans="4:10" s="212" customFormat="1" x14ac:dyDescent="0.25">
      <c r="D317" s="213"/>
      <c r="F317" s="124"/>
      <c r="G317" s="124"/>
      <c r="H317" s="214"/>
      <c r="I317" s="214"/>
      <c r="J317" s="123"/>
    </row>
    <row r="318" spans="4:10" s="212" customFormat="1" x14ac:dyDescent="0.25">
      <c r="D318" s="213"/>
      <c r="F318" s="124"/>
      <c r="G318" s="124"/>
      <c r="H318" s="214"/>
      <c r="I318" s="214"/>
      <c r="J318" s="123"/>
    </row>
    <row r="319" spans="4:10" s="212" customFormat="1" x14ac:dyDescent="0.25">
      <c r="D319" s="213"/>
      <c r="F319" s="124"/>
      <c r="G319" s="124"/>
      <c r="H319" s="214"/>
      <c r="I319" s="214"/>
      <c r="J319" s="123"/>
    </row>
    <row r="320" spans="4:10" s="212" customFormat="1" x14ac:dyDescent="0.25">
      <c r="D320" s="213"/>
      <c r="F320" s="124"/>
      <c r="G320" s="124"/>
      <c r="H320" s="214"/>
      <c r="I320" s="214"/>
      <c r="J320" s="123"/>
    </row>
    <row r="321" spans="4:10" s="212" customFormat="1" x14ac:dyDescent="0.25">
      <c r="D321" s="213"/>
      <c r="F321" s="124"/>
      <c r="G321" s="124"/>
      <c r="H321" s="214"/>
      <c r="I321" s="214"/>
      <c r="J321" s="123"/>
    </row>
    <row r="322" spans="4:10" s="212" customFormat="1" x14ac:dyDescent="0.25">
      <c r="D322" s="213"/>
      <c r="F322" s="124"/>
      <c r="G322" s="124"/>
      <c r="H322" s="214"/>
      <c r="I322" s="214"/>
      <c r="J322" s="123"/>
    </row>
    <row r="323" spans="4:10" s="212" customFormat="1" x14ac:dyDescent="0.25">
      <c r="D323" s="213"/>
      <c r="F323" s="124"/>
      <c r="G323" s="124"/>
      <c r="H323" s="214"/>
      <c r="I323" s="214"/>
      <c r="J323" s="123"/>
    </row>
    <row r="324" spans="4:10" s="212" customFormat="1" x14ac:dyDescent="0.25">
      <c r="D324" s="213"/>
      <c r="F324" s="124"/>
      <c r="G324" s="124"/>
      <c r="H324" s="214"/>
      <c r="I324" s="214"/>
      <c r="J324" s="123"/>
    </row>
    <row r="325" spans="4:10" s="212" customFormat="1" x14ac:dyDescent="0.25">
      <c r="D325" s="213"/>
      <c r="F325" s="124"/>
      <c r="G325" s="124"/>
      <c r="H325" s="214"/>
      <c r="I325" s="214"/>
      <c r="J325" s="123"/>
    </row>
    <row r="326" spans="4:10" s="212" customFormat="1" x14ac:dyDescent="0.25">
      <c r="D326" s="213"/>
      <c r="F326" s="124"/>
      <c r="G326" s="124"/>
      <c r="H326" s="214"/>
      <c r="I326" s="214"/>
      <c r="J326" s="123"/>
    </row>
    <row r="327" spans="4:10" s="212" customFormat="1" x14ac:dyDescent="0.25">
      <c r="D327" s="213"/>
      <c r="F327" s="124"/>
      <c r="G327" s="124"/>
      <c r="H327" s="214"/>
      <c r="I327" s="214"/>
      <c r="J327" s="123"/>
    </row>
    <row r="328" spans="4:10" s="212" customFormat="1" x14ac:dyDescent="0.25">
      <c r="D328" s="213"/>
      <c r="F328" s="124"/>
      <c r="G328" s="124"/>
      <c r="H328" s="214"/>
      <c r="I328" s="214"/>
      <c r="J328" s="123"/>
    </row>
    <row r="329" spans="4:10" s="212" customFormat="1" x14ac:dyDescent="0.25">
      <c r="D329" s="213"/>
      <c r="F329" s="124"/>
      <c r="G329" s="124"/>
      <c r="H329" s="214"/>
      <c r="I329" s="214"/>
      <c r="J329" s="123"/>
    </row>
    <row r="330" spans="4:10" s="212" customFormat="1" x14ac:dyDescent="0.25">
      <c r="D330" s="213"/>
      <c r="F330" s="124"/>
      <c r="G330" s="124"/>
      <c r="H330" s="214"/>
      <c r="I330" s="214"/>
      <c r="J330" s="123"/>
    </row>
    <row r="331" spans="4:10" s="212" customFormat="1" x14ac:dyDescent="0.25">
      <c r="D331" s="213"/>
      <c r="F331" s="124"/>
      <c r="G331" s="124"/>
      <c r="H331" s="214"/>
      <c r="I331" s="214"/>
      <c r="J331" s="123"/>
    </row>
    <row r="332" spans="4:10" s="212" customFormat="1" x14ac:dyDescent="0.25">
      <c r="D332" s="213"/>
      <c r="F332" s="124"/>
      <c r="G332" s="124"/>
      <c r="H332" s="214"/>
      <c r="I332" s="214"/>
      <c r="J332" s="123"/>
    </row>
    <row r="333" spans="4:10" s="212" customFormat="1" x14ac:dyDescent="0.25">
      <c r="D333" s="213"/>
      <c r="F333" s="124"/>
      <c r="G333" s="124"/>
      <c r="H333" s="214"/>
      <c r="I333" s="214"/>
      <c r="J333" s="123"/>
    </row>
    <row r="334" spans="4:10" s="212" customFormat="1" x14ac:dyDescent="0.25">
      <c r="D334" s="213"/>
      <c r="F334" s="124"/>
      <c r="G334" s="124"/>
      <c r="H334" s="214"/>
      <c r="I334" s="214"/>
      <c r="J334" s="123"/>
    </row>
    <row r="335" spans="4:10" s="212" customFormat="1" x14ac:dyDescent="0.25">
      <c r="D335" s="213"/>
      <c r="F335" s="124"/>
      <c r="G335" s="124"/>
      <c r="H335" s="214"/>
      <c r="I335" s="214"/>
      <c r="J335" s="123"/>
    </row>
    <row r="336" spans="4:10" s="212" customFormat="1" x14ac:dyDescent="0.25">
      <c r="D336" s="213"/>
      <c r="F336" s="124"/>
      <c r="G336" s="124"/>
      <c r="H336" s="214"/>
      <c r="I336" s="214"/>
      <c r="J336" s="123"/>
    </row>
    <row r="337" spans="4:10" s="212" customFormat="1" x14ac:dyDescent="0.25">
      <c r="D337" s="213"/>
      <c r="F337" s="124"/>
      <c r="G337" s="124"/>
      <c r="H337" s="214"/>
      <c r="I337" s="214"/>
      <c r="J337" s="123"/>
    </row>
    <row r="338" spans="4:10" s="212" customFormat="1" x14ac:dyDescent="0.25">
      <c r="D338" s="213"/>
      <c r="F338" s="124"/>
      <c r="G338" s="124"/>
      <c r="H338" s="214"/>
      <c r="I338" s="214"/>
      <c r="J338" s="123"/>
    </row>
    <row r="339" spans="4:10" s="212" customFormat="1" x14ac:dyDescent="0.25">
      <c r="D339" s="213"/>
      <c r="F339" s="124"/>
      <c r="G339" s="124"/>
      <c r="H339" s="214"/>
      <c r="I339" s="214"/>
      <c r="J339" s="123"/>
    </row>
    <row r="340" spans="4:10" s="212" customFormat="1" x14ac:dyDescent="0.25">
      <c r="D340" s="213"/>
      <c r="F340" s="124"/>
      <c r="G340" s="124"/>
      <c r="H340" s="214"/>
      <c r="I340" s="214"/>
      <c r="J340" s="123"/>
    </row>
    <row r="341" spans="4:10" s="212" customFormat="1" x14ac:dyDescent="0.25">
      <c r="D341" s="213"/>
      <c r="F341" s="124"/>
      <c r="G341" s="124"/>
      <c r="H341" s="214"/>
      <c r="I341" s="214"/>
      <c r="J341" s="123"/>
    </row>
    <row r="342" spans="4:10" s="212" customFormat="1" x14ac:dyDescent="0.25">
      <c r="D342" s="213"/>
      <c r="F342" s="124"/>
      <c r="G342" s="124"/>
      <c r="H342" s="214"/>
      <c r="I342" s="214"/>
      <c r="J342" s="123"/>
    </row>
    <row r="343" spans="4:10" s="212" customFormat="1" x14ac:dyDescent="0.25">
      <c r="D343" s="213"/>
      <c r="F343" s="124"/>
      <c r="G343" s="124"/>
      <c r="H343" s="214"/>
      <c r="I343" s="214"/>
      <c r="J343" s="123"/>
    </row>
    <row r="344" spans="4:10" s="212" customFormat="1" x14ac:dyDescent="0.25">
      <c r="D344" s="213"/>
      <c r="F344" s="124"/>
      <c r="G344" s="124"/>
      <c r="H344" s="214"/>
      <c r="I344" s="214"/>
      <c r="J344" s="123"/>
    </row>
    <row r="345" spans="4:10" s="212" customFormat="1" x14ac:dyDescent="0.25">
      <c r="D345" s="213"/>
      <c r="F345" s="124"/>
      <c r="G345" s="124"/>
      <c r="H345" s="214"/>
      <c r="I345" s="214"/>
      <c r="J345" s="123"/>
    </row>
    <row r="346" spans="4:10" s="212" customFormat="1" x14ac:dyDescent="0.25">
      <c r="D346" s="213"/>
      <c r="F346" s="124"/>
      <c r="G346" s="124"/>
      <c r="H346" s="214"/>
      <c r="I346" s="214"/>
      <c r="J346" s="123"/>
    </row>
    <row r="347" spans="4:10" s="212" customFormat="1" x14ac:dyDescent="0.25">
      <c r="D347" s="213"/>
      <c r="F347" s="124"/>
      <c r="G347" s="124"/>
      <c r="H347" s="214"/>
      <c r="I347" s="214"/>
      <c r="J347" s="123"/>
    </row>
    <row r="348" spans="4:10" s="212" customFormat="1" x14ac:dyDescent="0.25">
      <c r="D348" s="213"/>
      <c r="F348" s="124"/>
      <c r="G348" s="124"/>
      <c r="H348" s="214"/>
      <c r="I348" s="214"/>
      <c r="J348" s="123"/>
    </row>
    <row r="349" spans="4:10" s="212" customFormat="1" x14ac:dyDescent="0.25">
      <c r="D349" s="213"/>
      <c r="F349" s="124"/>
      <c r="G349" s="124"/>
      <c r="H349" s="214"/>
      <c r="I349" s="214"/>
      <c r="J349" s="123"/>
    </row>
    <row r="350" spans="4:10" s="212" customFormat="1" x14ac:dyDescent="0.25">
      <c r="D350" s="213"/>
      <c r="F350" s="124"/>
      <c r="G350" s="124"/>
      <c r="H350" s="214"/>
      <c r="I350" s="214"/>
      <c r="J350" s="123"/>
    </row>
    <row r="351" spans="4:10" s="212" customFormat="1" x14ac:dyDescent="0.25">
      <c r="D351" s="213"/>
      <c r="F351" s="124"/>
      <c r="G351" s="124"/>
      <c r="H351" s="214"/>
      <c r="I351" s="214"/>
      <c r="J351" s="123"/>
    </row>
    <row r="352" spans="4:10" s="212" customFormat="1" x14ac:dyDescent="0.25">
      <c r="D352" s="213"/>
      <c r="F352" s="124"/>
      <c r="G352" s="124"/>
      <c r="H352" s="214"/>
      <c r="I352" s="214"/>
      <c r="J352" s="123"/>
    </row>
    <row r="353" spans="4:10" s="212" customFormat="1" x14ac:dyDescent="0.25">
      <c r="D353" s="213"/>
      <c r="F353" s="124"/>
      <c r="G353" s="124"/>
      <c r="H353" s="214"/>
      <c r="I353" s="214"/>
      <c r="J353" s="123"/>
    </row>
    <row r="354" spans="4:10" s="212" customFormat="1" x14ac:dyDescent="0.25">
      <c r="D354" s="213"/>
      <c r="F354" s="124"/>
      <c r="G354" s="124"/>
      <c r="H354" s="214"/>
      <c r="I354" s="214"/>
      <c r="J354" s="123"/>
    </row>
    <row r="355" spans="4:10" s="212" customFormat="1" x14ac:dyDescent="0.25">
      <c r="D355" s="213"/>
      <c r="F355" s="124"/>
      <c r="G355" s="124"/>
      <c r="H355" s="214"/>
      <c r="I355" s="214"/>
      <c r="J355" s="123"/>
    </row>
    <row r="356" spans="4:10" s="212" customFormat="1" x14ac:dyDescent="0.25">
      <c r="D356" s="213"/>
      <c r="F356" s="124"/>
      <c r="G356" s="124"/>
      <c r="H356" s="214"/>
      <c r="I356" s="214"/>
      <c r="J356" s="123"/>
    </row>
    <row r="357" spans="4:10" s="212" customFormat="1" x14ac:dyDescent="0.25">
      <c r="D357" s="213"/>
      <c r="F357" s="124"/>
      <c r="G357" s="124"/>
      <c r="H357" s="214"/>
      <c r="I357" s="214"/>
      <c r="J357" s="123"/>
    </row>
    <row r="358" spans="4:10" s="212" customFormat="1" x14ac:dyDescent="0.25">
      <c r="D358" s="213"/>
      <c r="F358" s="124"/>
      <c r="G358" s="124"/>
      <c r="H358" s="214"/>
      <c r="I358" s="214"/>
      <c r="J358" s="123"/>
    </row>
    <row r="359" spans="4:10" s="212" customFormat="1" x14ac:dyDescent="0.25">
      <c r="D359" s="213"/>
      <c r="F359" s="124"/>
      <c r="G359" s="124"/>
      <c r="H359" s="214"/>
      <c r="I359" s="214"/>
      <c r="J359" s="123"/>
    </row>
    <row r="360" spans="4:10" s="212" customFormat="1" x14ac:dyDescent="0.25">
      <c r="D360" s="213"/>
      <c r="F360" s="124"/>
      <c r="G360" s="124"/>
      <c r="H360" s="214"/>
      <c r="I360" s="214"/>
      <c r="J360" s="123"/>
    </row>
    <row r="361" spans="4:10" s="212" customFormat="1" x14ac:dyDescent="0.25">
      <c r="D361" s="213"/>
      <c r="F361" s="124"/>
      <c r="G361" s="124"/>
      <c r="H361" s="214"/>
      <c r="I361" s="214"/>
      <c r="J361" s="123"/>
    </row>
    <row r="362" spans="4:10" s="212" customFormat="1" x14ac:dyDescent="0.25">
      <c r="D362" s="213"/>
      <c r="F362" s="124"/>
      <c r="G362" s="124"/>
      <c r="H362" s="214"/>
      <c r="I362" s="214"/>
      <c r="J362" s="123"/>
    </row>
    <row r="363" spans="4:10" s="212" customFormat="1" x14ac:dyDescent="0.25">
      <c r="D363" s="213"/>
      <c r="F363" s="124"/>
      <c r="G363" s="124"/>
      <c r="H363" s="214"/>
      <c r="I363" s="214"/>
      <c r="J363" s="123"/>
    </row>
    <row r="364" spans="4:10" s="212" customFormat="1" x14ac:dyDescent="0.25">
      <c r="D364" s="213"/>
      <c r="F364" s="124"/>
      <c r="G364" s="124"/>
      <c r="H364" s="214"/>
      <c r="I364" s="214"/>
      <c r="J364" s="123"/>
    </row>
    <row r="365" spans="4:10" s="212" customFormat="1" x14ac:dyDescent="0.25">
      <c r="D365" s="213"/>
      <c r="F365" s="124"/>
      <c r="G365" s="124"/>
      <c r="H365" s="214"/>
      <c r="I365" s="214"/>
      <c r="J365" s="123"/>
    </row>
    <row r="366" spans="4:10" s="212" customFormat="1" x14ac:dyDescent="0.25">
      <c r="D366" s="213"/>
      <c r="F366" s="124"/>
      <c r="G366" s="124"/>
      <c r="H366" s="214"/>
      <c r="I366" s="214"/>
      <c r="J366" s="123"/>
    </row>
    <row r="367" spans="4:10" s="212" customFormat="1" x14ac:dyDescent="0.25">
      <c r="D367" s="213"/>
      <c r="F367" s="124"/>
      <c r="G367" s="124"/>
      <c r="H367" s="214"/>
      <c r="I367" s="214"/>
      <c r="J367" s="123"/>
    </row>
    <row r="368" spans="4:10" s="212" customFormat="1" x14ac:dyDescent="0.25">
      <c r="D368" s="213"/>
      <c r="F368" s="124"/>
      <c r="G368" s="124"/>
      <c r="H368" s="214"/>
      <c r="I368" s="214"/>
      <c r="J368" s="123"/>
    </row>
    <row r="369" spans="4:10" s="212" customFormat="1" x14ac:dyDescent="0.25">
      <c r="D369" s="213"/>
      <c r="F369" s="124"/>
      <c r="G369" s="124"/>
      <c r="H369" s="214"/>
      <c r="I369" s="214"/>
      <c r="J369" s="123"/>
    </row>
    <row r="370" spans="4:10" s="212" customFormat="1" x14ac:dyDescent="0.25">
      <c r="D370" s="213"/>
      <c r="F370" s="124"/>
      <c r="G370" s="124"/>
      <c r="H370" s="214"/>
      <c r="I370" s="214"/>
      <c r="J370" s="123"/>
    </row>
    <row r="371" spans="4:10" s="212" customFormat="1" x14ac:dyDescent="0.25">
      <c r="D371" s="213"/>
      <c r="F371" s="124"/>
      <c r="G371" s="124"/>
      <c r="H371" s="214"/>
      <c r="I371" s="214"/>
      <c r="J371" s="123"/>
    </row>
    <row r="372" spans="4:10" s="212" customFormat="1" x14ac:dyDescent="0.25">
      <c r="D372" s="213"/>
      <c r="F372" s="124"/>
      <c r="G372" s="124"/>
      <c r="H372" s="214"/>
      <c r="I372" s="214"/>
      <c r="J372" s="123"/>
    </row>
    <row r="373" spans="4:10" s="212" customFormat="1" x14ac:dyDescent="0.25">
      <c r="D373" s="213"/>
      <c r="F373" s="124"/>
      <c r="G373" s="124"/>
      <c r="H373" s="214"/>
      <c r="I373" s="214"/>
      <c r="J373" s="123"/>
    </row>
    <row r="374" spans="4:10" s="212" customFormat="1" x14ac:dyDescent="0.25">
      <c r="D374" s="213"/>
      <c r="F374" s="124"/>
      <c r="G374" s="124"/>
      <c r="H374" s="214"/>
      <c r="I374" s="214"/>
      <c r="J374" s="123"/>
    </row>
    <row r="375" spans="4:10" s="212" customFormat="1" x14ac:dyDescent="0.25">
      <c r="D375" s="213"/>
      <c r="F375" s="124"/>
      <c r="G375" s="124"/>
      <c r="H375" s="214"/>
      <c r="I375" s="214"/>
      <c r="J375" s="123"/>
    </row>
    <row r="376" spans="4:10" s="212" customFormat="1" x14ac:dyDescent="0.25">
      <c r="D376" s="213"/>
      <c r="F376" s="124"/>
      <c r="G376" s="124"/>
      <c r="H376" s="214"/>
      <c r="I376" s="214"/>
      <c r="J376" s="123"/>
    </row>
    <row r="377" spans="4:10" s="212" customFormat="1" x14ac:dyDescent="0.25">
      <c r="D377" s="213"/>
      <c r="F377" s="124"/>
      <c r="G377" s="124"/>
      <c r="H377" s="214"/>
      <c r="I377" s="214"/>
      <c r="J377" s="123"/>
    </row>
    <row r="378" spans="4:10" s="212" customFormat="1" x14ac:dyDescent="0.25">
      <c r="D378" s="213"/>
      <c r="F378" s="124"/>
      <c r="G378" s="124"/>
      <c r="H378" s="214"/>
      <c r="I378" s="214"/>
      <c r="J378" s="123"/>
    </row>
    <row r="379" spans="4:10" s="212" customFormat="1" x14ac:dyDescent="0.25">
      <c r="D379" s="213"/>
      <c r="F379" s="124"/>
      <c r="G379" s="124"/>
      <c r="H379" s="214"/>
      <c r="I379" s="214"/>
      <c r="J379" s="123"/>
    </row>
    <row r="380" spans="4:10" s="212" customFormat="1" x14ac:dyDescent="0.25">
      <c r="D380" s="213"/>
      <c r="F380" s="124"/>
      <c r="G380" s="124"/>
      <c r="H380" s="214"/>
      <c r="I380" s="214"/>
      <c r="J380" s="123"/>
    </row>
    <row r="381" spans="4:10" s="212" customFormat="1" x14ac:dyDescent="0.25">
      <c r="D381" s="213"/>
      <c r="F381" s="124"/>
      <c r="G381" s="124"/>
      <c r="H381" s="214"/>
      <c r="I381" s="214"/>
      <c r="J381" s="123"/>
    </row>
    <row r="382" spans="4:10" s="212" customFormat="1" x14ac:dyDescent="0.25">
      <c r="D382" s="213"/>
      <c r="F382" s="124"/>
      <c r="G382" s="124"/>
      <c r="H382" s="214"/>
      <c r="I382" s="214"/>
      <c r="J382" s="123"/>
    </row>
    <row r="383" spans="4:10" s="212" customFormat="1" x14ac:dyDescent="0.25">
      <c r="D383" s="213"/>
      <c r="F383" s="124"/>
      <c r="G383" s="124"/>
      <c r="H383" s="214"/>
      <c r="I383" s="214"/>
      <c r="J383" s="123"/>
    </row>
    <row r="384" spans="4:10" s="212" customFormat="1" x14ac:dyDescent="0.25">
      <c r="D384" s="213"/>
      <c r="F384" s="124"/>
      <c r="G384" s="124"/>
      <c r="H384" s="214"/>
      <c r="I384" s="214"/>
      <c r="J384" s="123"/>
    </row>
    <row r="385" spans="4:10" s="212" customFormat="1" x14ac:dyDescent="0.25">
      <c r="D385" s="213"/>
      <c r="F385" s="124"/>
      <c r="G385" s="124"/>
      <c r="H385" s="214"/>
      <c r="I385" s="214"/>
      <c r="J385" s="123"/>
    </row>
    <row r="386" spans="4:10" s="212" customFormat="1" x14ac:dyDescent="0.25">
      <c r="D386" s="213"/>
      <c r="F386" s="124"/>
      <c r="G386" s="124"/>
      <c r="H386" s="214"/>
      <c r="I386" s="214"/>
      <c r="J386" s="123"/>
    </row>
    <row r="387" spans="4:10" s="212" customFormat="1" x14ac:dyDescent="0.25">
      <c r="D387" s="213"/>
      <c r="F387" s="124"/>
      <c r="G387" s="124"/>
      <c r="H387" s="214"/>
      <c r="I387" s="214"/>
      <c r="J387" s="123"/>
    </row>
    <row r="388" spans="4:10" s="212" customFormat="1" x14ac:dyDescent="0.25">
      <c r="D388" s="213"/>
      <c r="F388" s="124"/>
      <c r="G388" s="124"/>
      <c r="H388" s="214"/>
      <c r="I388" s="214"/>
      <c r="J388" s="123"/>
    </row>
    <row r="389" spans="4:10" s="212" customFormat="1" x14ac:dyDescent="0.25">
      <c r="D389" s="213"/>
      <c r="F389" s="124"/>
      <c r="G389" s="124"/>
      <c r="H389" s="214"/>
      <c r="I389" s="214"/>
      <c r="J389" s="123"/>
    </row>
    <row r="390" spans="4:10" s="212" customFormat="1" x14ac:dyDescent="0.25">
      <c r="D390" s="213"/>
      <c r="F390" s="124"/>
      <c r="G390" s="124"/>
      <c r="H390" s="214"/>
      <c r="I390" s="214"/>
      <c r="J390" s="123"/>
    </row>
    <row r="391" spans="4:10" s="212" customFormat="1" x14ac:dyDescent="0.25">
      <c r="D391" s="213"/>
      <c r="F391" s="124"/>
      <c r="G391" s="124"/>
      <c r="H391" s="214"/>
      <c r="I391" s="214"/>
      <c r="J391" s="123"/>
    </row>
    <row r="392" spans="4:10" s="212" customFormat="1" x14ac:dyDescent="0.25">
      <c r="D392" s="213"/>
      <c r="F392" s="124"/>
      <c r="G392" s="124"/>
      <c r="H392" s="214"/>
      <c r="I392" s="214"/>
      <c r="J392" s="123"/>
    </row>
    <row r="393" spans="4:10" s="212" customFormat="1" x14ac:dyDescent="0.25">
      <c r="D393" s="213"/>
      <c r="F393" s="124"/>
      <c r="G393" s="124"/>
      <c r="H393" s="214"/>
      <c r="I393" s="214"/>
      <c r="J393" s="123"/>
    </row>
    <row r="394" spans="4:10" s="212" customFormat="1" x14ac:dyDescent="0.25">
      <c r="D394" s="213"/>
      <c r="F394" s="124"/>
      <c r="G394" s="124"/>
      <c r="H394" s="214"/>
      <c r="I394" s="214"/>
      <c r="J394" s="123"/>
    </row>
    <row r="395" spans="4:10" s="212" customFormat="1" x14ac:dyDescent="0.25">
      <c r="D395" s="213"/>
      <c r="F395" s="124"/>
      <c r="G395" s="124"/>
      <c r="H395" s="214"/>
      <c r="I395" s="214"/>
      <c r="J395" s="123"/>
    </row>
    <row r="396" spans="4:10" s="212" customFormat="1" x14ac:dyDescent="0.25">
      <c r="D396" s="213"/>
      <c r="F396" s="124"/>
      <c r="G396" s="124"/>
      <c r="H396" s="214"/>
      <c r="I396" s="214"/>
      <c r="J396" s="123"/>
    </row>
    <row r="397" spans="4:10" s="212" customFormat="1" x14ac:dyDescent="0.25">
      <c r="D397" s="213"/>
      <c r="F397" s="124"/>
      <c r="G397" s="124"/>
      <c r="H397" s="214"/>
      <c r="I397" s="214"/>
      <c r="J397" s="123"/>
    </row>
    <row r="398" spans="4:10" s="212" customFormat="1" x14ac:dyDescent="0.25">
      <c r="D398" s="213"/>
      <c r="F398" s="124"/>
      <c r="G398" s="124"/>
      <c r="H398" s="214"/>
      <c r="I398" s="214"/>
      <c r="J398" s="123"/>
    </row>
    <row r="399" spans="4:10" s="212" customFormat="1" x14ac:dyDescent="0.25">
      <c r="D399" s="213"/>
      <c r="F399" s="124"/>
      <c r="G399" s="124"/>
      <c r="H399" s="214"/>
      <c r="I399" s="214"/>
      <c r="J399" s="123"/>
    </row>
    <row r="400" spans="4:10" s="212" customFormat="1" x14ac:dyDescent="0.25">
      <c r="D400" s="213"/>
      <c r="F400" s="124"/>
      <c r="G400" s="124"/>
      <c r="H400" s="214"/>
      <c r="I400" s="214"/>
      <c r="J400" s="123"/>
    </row>
    <row r="401" spans="4:10" s="212" customFormat="1" x14ac:dyDescent="0.25">
      <c r="D401" s="213"/>
      <c r="F401" s="124"/>
      <c r="G401" s="124"/>
      <c r="H401" s="214"/>
      <c r="I401" s="214"/>
      <c r="J401" s="123"/>
    </row>
    <row r="402" spans="4:10" s="212" customFormat="1" x14ac:dyDescent="0.25">
      <c r="D402" s="213"/>
      <c r="F402" s="124"/>
      <c r="G402" s="124"/>
      <c r="H402" s="214"/>
      <c r="I402" s="214"/>
      <c r="J402" s="123"/>
    </row>
    <row r="403" spans="4:10" s="212" customFormat="1" x14ac:dyDescent="0.25">
      <c r="D403" s="213"/>
      <c r="F403" s="124"/>
      <c r="G403" s="124"/>
      <c r="H403" s="214"/>
      <c r="I403" s="214"/>
      <c r="J403" s="123"/>
    </row>
    <row r="404" spans="4:10" s="212" customFormat="1" x14ac:dyDescent="0.25">
      <c r="D404" s="213"/>
      <c r="F404" s="124"/>
      <c r="G404" s="124"/>
      <c r="H404" s="214"/>
      <c r="I404" s="214"/>
      <c r="J404" s="123"/>
    </row>
    <row r="405" spans="4:10" s="212" customFormat="1" x14ac:dyDescent="0.25">
      <c r="D405" s="213"/>
      <c r="F405" s="124"/>
      <c r="G405" s="124"/>
      <c r="H405" s="214"/>
      <c r="I405" s="214"/>
      <c r="J405" s="123"/>
    </row>
    <row r="406" spans="4:10" s="212" customFormat="1" x14ac:dyDescent="0.25">
      <c r="D406" s="213"/>
      <c r="F406" s="124"/>
      <c r="G406" s="124"/>
      <c r="H406" s="214"/>
      <c r="I406" s="214"/>
      <c r="J406" s="123"/>
    </row>
    <row r="407" spans="4:10" s="212" customFormat="1" x14ac:dyDescent="0.25">
      <c r="D407" s="213"/>
      <c r="F407" s="124"/>
      <c r="G407" s="124"/>
      <c r="H407" s="214"/>
      <c r="I407" s="214"/>
      <c r="J407" s="123"/>
    </row>
    <row r="408" spans="4:10" s="212" customFormat="1" x14ac:dyDescent="0.25">
      <c r="D408" s="213"/>
      <c r="F408" s="124"/>
      <c r="G408" s="124"/>
      <c r="H408" s="214"/>
      <c r="I408" s="214"/>
      <c r="J408" s="123"/>
    </row>
    <row r="409" spans="4:10" s="212" customFormat="1" x14ac:dyDescent="0.25">
      <c r="D409" s="213"/>
      <c r="F409" s="124"/>
      <c r="G409" s="124"/>
      <c r="H409" s="214"/>
      <c r="I409" s="214"/>
      <c r="J409" s="123"/>
    </row>
    <row r="410" spans="4:10" s="212" customFormat="1" x14ac:dyDescent="0.25">
      <c r="D410" s="213"/>
      <c r="F410" s="124"/>
      <c r="G410" s="124"/>
      <c r="H410" s="214"/>
      <c r="I410" s="214"/>
      <c r="J410" s="123"/>
    </row>
    <row r="411" spans="4:10" s="212" customFormat="1" x14ac:dyDescent="0.25">
      <c r="D411" s="213"/>
      <c r="F411" s="124"/>
      <c r="G411" s="124"/>
      <c r="H411" s="214"/>
      <c r="I411" s="214"/>
      <c r="J411" s="123"/>
    </row>
    <row r="412" spans="4:10" s="212" customFormat="1" x14ac:dyDescent="0.25">
      <c r="D412" s="213"/>
      <c r="F412" s="124"/>
      <c r="G412" s="124"/>
      <c r="H412" s="214"/>
      <c r="I412" s="214"/>
      <c r="J412" s="123"/>
    </row>
    <row r="413" spans="4:10" s="212" customFormat="1" x14ac:dyDescent="0.25">
      <c r="D413" s="213"/>
      <c r="F413" s="124"/>
      <c r="G413" s="124"/>
      <c r="H413" s="214"/>
      <c r="I413" s="214"/>
      <c r="J413" s="123"/>
    </row>
    <row r="414" spans="4:10" s="212" customFormat="1" x14ac:dyDescent="0.25">
      <c r="D414" s="213"/>
      <c r="F414" s="124"/>
      <c r="G414" s="124"/>
      <c r="H414" s="214"/>
      <c r="I414" s="214"/>
      <c r="J414" s="123"/>
    </row>
    <row r="415" spans="4:10" s="212" customFormat="1" x14ac:dyDescent="0.25">
      <c r="D415" s="213"/>
      <c r="F415" s="124"/>
      <c r="G415" s="124"/>
      <c r="H415" s="214"/>
      <c r="I415" s="214"/>
      <c r="J415" s="123"/>
    </row>
    <row r="416" spans="4:10" s="212" customFormat="1" x14ac:dyDescent="0.25">
      <c r="D416" s="213"/>
      <c r="F416" s="124"/>
      <c r="G416" s="124"/>
      <c r="H416" s="214"/>
      <c r="I416" s="214"/>
      <c r="J416" s="123"/>
    </row>
    <row r="417" spans="4:10" s="212" customFormat="1" x14ac:dyDescent="0.25">
      <c r="D417" s="213"/>
      <c r="F417" s="124"/>
      <c r="G417" s="124"/>
      <c r="H417" s="214"/>
      <c r="I417" s="214"/>
      <c r="J417" s="123"/>
    </row>
    <row r="418" spans="4:10" s="212" customFormat="1" x14ac:dyDescent="0.25">
      <c r="D418" s="213"/>
      <c r="F418" s="124"/>
      <c r="G418" s="124"/>
      <c r="H418" s="214"/>
      <c r="I418" s="214"/>
      <c r="J418" s="123"/>
    </row>
    <row r="419" spans="4:10" s="212" customFormat="1" x14ac:dyDescent="0.25">
      <c r="D419" s="213"/>
      <c r="F419" s="124"/>
      <c r="G419" s="124"/>
      <c r="H419" s="214"/>
      <c r="I419" s="214"/>
      <c r="J419" s="123"/>
    </row>
    <row r="420" spans="4:10" s="212" customFormat="1" x14ac:dyDescent="0.25">
      <c r="D420" s="213"/>
      <c r="F420" s="124"/>
      <c r="G420" s="124"/>
      <c r="H420" s="214"/>
      <c r="I420" s="214"/>
      <c r="J420" s="123"/>
    </row>
    <row r="421" spans="4:10" s="212" customFormat="1" x14ac:dyDescent="0.25">
      <c r="D421" s="213"/>
      <c r="F421" s="124"/>
      <c r="G421" s="124"/>
      <c r="H421" s="214"/>
      <c r="I421" s="214"/>
      <c r="J421" s="123"/>
    </row>
    <row r="422" spans="4:10" s="212" customFormat="1" x14ac:dyDescent="0.25">
      <c r="D422" s="213"/>
      <c r="F422" s="124"/>
      <c r="G422" s="124"/>
      <c r="H422" s="214"/>
      <c r="I422" s="214"/>
      <c r="J422" s="123"/>
    </row>
    <row r="423" spans="4:10" s="212" customFormat="1" x14ac:dyDescent="0.25">
      <c r="D423" s="213"/>
      <c r="F423" s="124"/>
      <c r="G423" s="124"/>
      <c r="H423" s="214"/>
      <c r="I423" s="214"/>
      <c r="J423" s="123"/>
    </row>
    <row r="424" spans="4:10" s="212" customFormat="1" x14ac:dyDescent="0.25">
      <c r="D424" s="213"/>
      <c r="F424" s="124"/>
      <c r="G424" s="124"/>
      <c r="H424" s="214"/>
      <c r="I424" s="214"/>
      <c r="J424" s="123"/>
    </row>
    <row r="425" spans="4:10" s="212" customFormat="1" x14ac:dyDescent="0.25">
      <c r="D425" s="213"/>
      <c r="F425" s="124"/>
      <c r="G425" s="124"/>
      <c r="H425" s="214"/>
      <c r="I425" s="214"/>
      <c r="J425" s="123"/>
    </row>
    <row r="426" spans="4:10" s="212" customFormat="1" x14ac:dyDescent="0.25">
      <c r="D426" s="213"/>
      <c r="F426" s="124"/>
      <c r="G426" s="124"/>
      <c r="H426" s="214"/>
      <c r="I426" s="214"/>
      <c r="J426" s="123"/>
    </row>
    <row r="427" spans="4:10" s="212" customFormat="1" x14ac:dyDescent="0.25">
      <c r="D427" s="213"/>
      <c r="F427" s="124"/>
      <c r="G427" s="124"/>
      <c r="H427" s="214"/>
      <c r="I427" s="214"/>
      <c r="J427" s="123"/>
    </row>
    <row r="428" spans="4:10" s="212" customFormat="1" x14ac:dyDescent="0.25">
      <c r="D428" s="213"/>
      <c r="F428" s="124"/>
      <c r="G428" s="124"/>
      <c r="H428" s="214"/>
      <c r="I428" s="214"/>
      <c r="J428" s="123"/>
    </row>
    <row r="429" spans="4:10" s="212" customFormat="1" x14ac:dyDescent="0.25">
      <c r="D429" s="213"/>
      <c r="F429" s="124"/>
      <c r="G429" s="124"/>
      <c r="H429" s="214"/>
      <c r="I429" s="214"/>
      <c r="J429" s="123"/>
    </row>
    <row r="430" spans="4:10" s="212" customFormat="1" x14ac:dyDescent="0.25">
      <c r="D430" s="213"/>
      <c r="F430" s="124"/>
      <c r="G430" s="124"/>
      <c r="H430" s="214"/>
      <c r="I430" s="214"/>
      <c r="J430" s="123"/>
    </row>
    <row r="431" spans="4:10" s="212" customFormat="1" x14ac:dyDescent="0.25">
      <c r="D431" s="213"/>
      <c r="F431" s="124"/>
      <c r="G431" s="124"/>
      <c r="H431" s="214"/>
      <c r="I431" s="214"/>
      <c r="J431" s="123"/>
    </row>
    <row r="432" spans="4:10" s="212" customFormat="1" x14ac:dyDescent="0.25">
      <c r="D432" s="213"/>
      <c r="F432" s="124"/>
      <c r="G432" s="124"/>
      <c r="H432" s="214"/>
      <c r="I432" s="214"/>
      <c r="J432" s="123"/>
    </row>
    <row r="433" spans="4:10" s="212" customFormat="1" x14ac:dyDescent="0.25">
      <c r="D433" s="213"/>
      <c r="F433" s="124"/>
      <c r="G433" s="124"/>
      <c r="H433" s="214"/>
      <c r="I433" s="214"/>
      <c r="J433" s="123"/>
    </row>
    <row r="434" spans="4:10" s="212" customFormat="1" x14ac:dyDescent="0.25">
      <c r="D434" s="213"/>
      <c r="F434" s="124"/>
      <c r="G434" s="124"/>
      <c r="H434" s="214"/>
      <c r="I434" s="214"/>
      <c r="J434" s="123"/>
    </row>
    <row r="435" spans="4:10" s="212" customFormat="1" x14ac:dyDescent="0.25">
      <c r="D435" s="213"/>
      <c r="F435" s="124"/>
      <c r="G435" s="124"/>
      <c r="H435" s="214"/>
      <c r="I435" s="214"/>
      <c r="J435" s="123"/>
    </row>
    <row r="436" spans="4:10" s="212" customFormat="1" x14ac:dyDescent="0.25">
      <c r="D436" s="213"/>
      <c r="F436" s="124"/>
      <c r="G436" s="124"/>
      <c r="H436" s="214"/>
      <c r="I436" s="214"/>
      <c r="J436" s="123"/>
    </row>
    <row r="437" spans="4:10" s="212" customFormat="1" x14ac:dyDescent="0.25">
      <c r="D437" s="213"/>
      <c r="F437" s="124"/>
      <c r="G437" s="124"/>
      <c r="H437" s="214"/>
      <c r="I437" s="214"/>
      <c r="J437" s="123"/>
    </row>
    <row r="438" spans="4:10" s="212" customFormat="1" x14ac:dyDescent="0.25">
      <c r="D438" s="213"/>
      <c r="F438" s="124"/>
      <c r="G438" s="124"/>
      <c r="H438" s="214"/>
      <c r="I438" s="214"/>
      <c r="J438" s="123"/>
    </row>
    <row r="439" spans="4:10" s="212" customFormat="1" x14ac:dyDescent="0.25">
      <c r="D439" s="213"/>
      <c r="F439" s="124"/>
      <c r="G439" s="124"/>
      <c r="H439" s="214"/>
      <c r="I439" s="214"/>
      <c r="J439" s="123"/>
    </row>
    <row r="440" spans="4:10" s="212" customFormat="1" x14ac:dyDescent="0.25">
      <c r="D440" s="213"/>
      <c r="F440" s="124"/>
      <c r="G440" s="124"/>
      <c r="H440" s="214"/>
      <c r="I440" s="214"/>
      <c r="J440" s="123"/>
    </row>
    <row r="441" spans="4:10" s="212" customFormat="1" x14ac:dyDescent="0.25">
      <c r="D441" s="213"/>
      <c r="F441" s="124"/>
      <c r="G441" s="124"/>
      <c r="H441" s="214"/>
      <c r="I441" s="214"/>
      <c r="J441" s="123"/>
    </row>
    <row r="442" spans="4:10" s="212" customFormat="1" x14ac:dyDescent="0.25">
      <c r="D442" s="213"/>
      <c r="F442" s="124"/>
      <c r="G442" s="124"/>
      <c r="H442" s="214"/>
      <c r="I442" s="214"/>
      <c r="J442" s="123"/>
    </row>
    <row r="443" spans="4:10" s="212" customFormat="1" x14ac:dyDescent="0.25">
      <c r="D443" s="213"/>
      <c r="F443" s="124"/>
      <c r="G443" s="124"/>
      <c r="H443" s="214"/>
      <c r="I443" s="214"/>
      <c r="J443" s="123"/>
    </row>
    <row r="444" spans="4:10" s="212" customFormat="1" x14ac:dyDescent="0.25">
      <c r="D444" s="213"/>
      <c r="F444" s="124"/>
      <c r="G444" s="124"/>
      <c r="H444" s="214"/>
      <c r="I444" s="214"/>
      <c r="J444" s="123"/>
    </row>
    <row r="445" spans="4:10" s="212" customFormat="1" x14ac:dyDescent="0.25">
      <c r="D445" s="213"/>
      <c r="F445" s="124"/>
      <c r="G445" s="124"/>
      <c r="H445" s="214"/>
      <c r="I445" s="214"/>
      <c r="J445" s="123"/>
    </row>
    <row r="446" spans="4:10" s="212" customFormat="1" x14ac:dyDescent="0.25">
      <c r="D446" s="213"/>
      <c r="F446" s="124"/>
      <c r="G446" s="124"/>
      <c r="H446" s="214"/>
      <c r="I446" s="214"/>
      <c r="J446" s="123"/>
    </row>
    <row r="447" spans="4:10" s="212" customFormat="1" x14ac:dyDescent="0.25">
      <c r="D447" s="213"/>
      <c r="F447" s="124"/>
      <c r="G447" s="124"/>
      <c r="H447" s="214"/>
      <c r="I447" s="214"/>
      <c r="J447" s="123"/>
    </row>
    <row r="448" spans="4:10" s="212" customFormat="1" x14ac:dyDescent="0.25">
      <c r="D448" s="213"/>
      <c r="F448" s="124"/>
      <c r="G448" s="124"/>
      <c r="H448" s="214"/>
      <c r="I448" s="214"/>
      <c r="J448" s="123"/>
    </row>
    <row r="449" spans="4:10" s="212" customFormat="1" x14ac:dyDescent="0.25">
      <c r="D449" s="213"/>
      <c r="F449" s="124"/>
      <c r="G449" s="124"/>
      <c r="H449" s="214"/>
      <c r="I449" s="214"/>
      <c r="J449" s="123"/>
    </row>
    <row r="450" spans="4:10" s="212" customFormat="1" x14ac:dyDescent="0.25">
      <c r="D450" s="213"/>
      <c r="F450" s="124"/>
      <c r="G450" s="124"/>
      <c r="H450" s="214"/>
      <c r="I450" s="214"/>
      <c r="J450" s="123"/>
    </row>
    <row r="451" spans="4:10" s="212" customFormat="1" x14ac:dyDescent="0.25">
      <c r="D451" s="213"/>
      <c r="F451" s="124"/>
      <c r="G451" s="124"/>
      <c r="H451" s="214"/>
      <c r="I451" s="214"/>
      <c r="J451" s="123"/>
    </row>
    <row r="452" spans="4:10" s="212" customFormat="1" x14ac:dyDescent="0.25">
      <c r="D452" s="213"/>
      <c r="F452" s="124"/>
      <c r="G452" s="124"/>
      <c r="H452" s="214"/>
      <c r="I452" s="214"/>
      <c r="J452" s="123"/>
    </row>
    <row r="453" spans="4:10" s="212" customFormat="1" x14ac:dyDescent="0.25">
      <c r="D453" s="213"/>
      <c r="F453" s="124"/>
      <c r="G453" s="124"/>
      <c r="H453" s="214"/>
      <c r="I453" s="214"/>
      <c r="J453" s="123"/>
    </row>
    <row r="454" spans="4:10" s="212" customFormat="1" x14ac:dyDescent="0.25">
      <c r="D454" s="213"/>
      <c r="F454" s="124"/>
      <c r="G454" s="124"/>
      <c r="H454" s="214"/>
      <c r="I454" s="214"/>
      <c r="J454" s="123"/>
    </row>
    <row r="455" spans="4:10" s="212" customFormat="1" x14ac:dyDescent="0.25">
      <c r="D455" s="213"/>
      <c r="F455" s="124"/>
      <c r="G455" s="124"/>
      <c r="H455" s="214"/>
      <c r="I455" s="214"/>
      <c r="J455" s="123"/>
    </row>
    <row r="456" spans="4:10" s="212" customFormat="1" x14ac:dyDescent="0.25">
      <c r="D456" s="213"/>
      <c r="F456" s="124"/>
      <c r="G456" s="124"/>
      <c r="H456" s="214"/>
      <c r="I456" s="214"/>
      <c r="J456" s="123"/>
    </row>
    <row r="457" spans="4:10" s="212" customFormat="1" x14ac:dyDescent="0.25">
      <c r="D457" s="213"/>
      <c r="F457" s="124"/>
      <c r="G457" s="124"/>
      <c r="H457" s="214"/>
      <c r="I457" s="214"/>
      <c r="J457" s="123"/>
    </row>
    <row r="458" spans="4:10" s="212" customFormat="1" x14ac:dyDescent="0.25">
      <c r="D458" s="213"/>
      <c r="F458" s="124"/>
      <c r="G458" s="124"/>
      <c r="H458" s="214"/>
      <c r="I458" s="214"/>
      <c r="J458" s="123"/>
    </row>
    <row r="459" spans="4:10" s="212" customFormat="1" x14ac:dyDescent="0.25">
      <c r="D459" s="213"/>
      <c r="F459" s="124"/>
      <c r="G459" s="124"/>
      <c r="H459" s="214"/>
      <c r="I459" s="214"/>
      <c r="J459" s="123"/>
    </row>
    <row r="460" spans="4:10" s="212" customFormat="1" x14ac:dyDescent="0.25">
      <c r="D460" s="213"/>
      <c r="F460" s="124"/>
      <c r="G460" s="124"/>
      <c r="H460" s="214"/>
      <c r="I460" s="214"/>
      <c r="J460" s="123"/>
    </row>
    <row r="461" spans="4:10" s="212" customFormat="1" x14ac:dyDescent="0.25">
      <c r="D461" s="213"/>
      <c r="F461" s="124"/>
      <c r="G461" s="124"/>
      <c r="H461" s="214"/>
      <c r="I461" s="214"/>
      <c r="J461" s="123"/>
    </row>
    <row r="462" spans="4:10" s="212" customFormat="1" x14ac:dyDescent="0.25">
      <c r="D462" s="213"/>
      <c r="F462" s="124"/>
      <c r="G462" s="124"/>
      <c r="H462" s="214"/>
      <c r="I462" s="214"/>
      <c r="J462" s="123"/>
    </row>
    <row r="463" spans="4:10" s="212" customFormat="1" x14ac:dyDescent="0.25">
      <c r="D463" s="213"/>
      <c r="F463" s="124"/>
      <c r="G463" s="124"/>
      <c r="H463" s="214"/>
      <c r="I463" s="214"/>
      <c r="J463" s="123"/>
    </row>
    <row r="464" spans="4:10" s="212" customFormat="1" x14ac:dyDescent="0.25">
      <c r="D464" s="213"/>
      <c r="F464" s="124"/>
      <c r="G464" s="124"/>
      <c r="H464" s="214"/>
      <c r="I464" s="214"/>
      <c r="J464" s="123"/>
    </row>
    <row r="465" spans="4:10" s="212" customFormat="1" x14ac:dyDescent="0.25">
      <c r="D465" s="213"/>
      <c r="F465" s="124"/>
      <c r="G465" s="124"/>
      <c r="H465" s="214"/>
      <c r="I465" s="214"/>
      <c r="J465" s="123"/>
    </row>
    <row r="466" spans="4:10" s="212" customFormat="1" x14ac:dyDescent="0.25">
      <c r="D466" s="213"/>
      <c r="F466" s="124"/>
      <c r="G466" s="124"/>
      <c r="H466" s="214"/>
      <c r="I466" s="214"/>
      <c r="J466" s="123"/>
    </row>
    <row r="467" spans="4:10" s="212" customFormat="1" x14ac:dyDescent="0.25">
      <c r="D467" s="213"/>
      <c r="F467" s="124"/>
      <c r="G467" s="124"/>
      <c r="H467" s="214"/>
      <c r="I467" s="214"/>
      <c r="J467" s="123"/>
    </row>
    <row r="468" spans="4:10" s="212" customFormat="1" x14ac:dyDescent="0.25">
      <c r="D468" s="213"/>
      <c r="F468" s="124"/>
      <c r="G468" s="124"/>
      <c r="H468" s="214"/>
      <c r="I468" s="214"/>
      <c r="J468" s="123"/>
    </row>
    <row r="469" spans="4:10" s="212" customFormat="1" x14ac:dyDescent="0.25">
      <c r="D469" s="213"/>
      <c r="F469" s="124"/>
      <c r="G469" s="124"/>
      <c r="H469" s="214"/>
      <c r="I469" s="214"/>
      <c r="J469" s="123"/>
    </row>
    <row r="470" spans="4:10" s="212" customFormat="1" x14ac:dyDescent="0.25">
      <c r="D470" s="213"/>
      <c r="F470" s="124"/>
      <c r="G470" s="124"/>
      <c r="H470" s="214"/>
      <c r="I470" s="214"/>
      <c r="J470" s="123"/>
    </row>
    <row r="471" spans="4:10" s="212" customFormat="1" x14ac:dyDescent="0.25">
      <c r="D471" s="213"/>
      <c r="F471" s="124"/>
      <c r="G471" s="124"/>
      <c r="H471" s="214"/>
      <c r="I471" s="214"/>
      <c r="J471" s="123"/>
    </row>
    <row r="472" spans="4:10" s="212" customFormat="1" x14ac:dyDescent="0.25">
      <c r="D472" s="213"/>
      <c r="F472" s="124"/>
      <c r="G472" s="124"/>
      <c r="H472" s="214"/>
      <c r="I472" s="214"/>
      <c r="J472" s="123"/>
    </row>
    <row r="473" spans="4:10" s="212" customFormat="1" x14ac:dyDescent="0.25">
      <c r="D473" s="213"/>
      <c r="F473" s="124"/>
      <c r="G473" s="124"/>
      <c r="H473" s="214"/>
      <c r="I473" s="214"/>
      <c r="J473" s="123"/>
    </row>
    <row r="474" spans="4:10" s="212" customFormat="1" x14ac:dyDescent="0.25">
      <c r="D474" s="213"/>
      <c r="F474" s="124"/>
      <c r="G474" s="124"/>
      <c r="H474" s="214"/>
      <c r="I474" s="214"/>
      <c r="J474" s="123"/>
    </row>
    <row r="475" spans="4:10" s="212" customFormat="1" x14ac:dyDescent="0.25">
      <c r="D475" s="213"/>
      <c r="F475" s="124"/>
      <c r="G475" s="124"/>
      <c r="H475" s="214"/>
      <c r="I475" s="214"/>
      <c r="J475" s="123"/>
    </row>
    <row r="476" spans="4:10" s="212" customFormat="1" x14ac:dyDescent="0.25">
      <c r="D476" s="213"/>
      <c r="F476" s="124"/>
      <c r="G476" s="124"/>
      <c r="H476" s="214"/>
      <c r="I476" s="214"/>
      <c r="J476" s="123"/>
    </row>
    <row r="477" spans="4:10" s="212" customFormat="1" x14ac:dyDescent="0.25">
      <c r="D477" s="213"/>
      <c r="F477" s="124"/>
      <c r="G477" s="124"/>
      <c r="H477" s="214"/>
      <c r="I477" s="214"/>
      <c r="J477" s="123"/>
    </row>
    <row r="478" spans="4:10" s="212" customFormat="1" x14ac:dyDescent="0.25">
      <c r="D478" s="213"/>
      <c r="F478" s="124"/>
      <c r="G478" s="124"/>
      <c r="H478" s="214"/>
      <c r="I478" s="214"/>
      <c r="J478" s="123"/>
    </row>
    <row r="479" spans="4:10" s="212" customFormat="1" x14ac:dyDescent="0.25">
      <c r="D479" s="213"/>
      <c r="F479" s="124"/>
      <c r="G479" s="124"/>
      <c r="H479" s="214"/>
      <c r="I479" s="214"/>
      <c r="J479" s="123"/>
    </row>
    <row r="480" spans="4:10" s="212" customFormat="1" x14ac:dyDescent="0.25">
      <c r="D480" s="213"/>
      <c r="F480" s="124"/>
      <c r="G480" s="124"/>
      <c r="H480" s="214"/>
      <c r="I480" s="214"/>
      <c r="J480" s="123"/>
    </row>
    <row r="481" spans="4:10" s="212" customFormat="1" x14ac:dyDescent="0.25">
      <c r="D481" s="213"/>
      <c r="F481" s="124"/>
      <c r="G481" s="124"/>
      <c r="H481" s="214"/>
      <c r="I481" s="214"/>
      <c r="J481" s="123"/>
    </row>
    <row r="482" spans="4:10" s="212" customFormat="1" x14ac:dyDescent="0.25">
      <c r="D482" s="213"/>
      <c r="F482" s="124"/>
      <c r="G482" s="124"/>
      <c r="H482" s="214"/>
      <c r="I482" s="214"/>
      <c r="J482" s="123"/>
    </row>
    <row r="483" spans="4:10" s="212" customFormat="1" x14ac:dyDescent="0.25">
      <c r="D483" s="213"/>
      <c r="F483" s="124"/>
      <c r="G483" s="124"/>
      <c r="H483" s="214"/>
      <c r="I483" s="214"/>
      <c r="J483" s="123"/>
    </row>
    <row r="484" spans="4:10" s="212" customFormat="1" x14ac:dyDescent="0.25">
      <c r="D484" s="213"/>
      <c r="F484" s="124"/>
      <c r="G484" s="124"/>
      <c r="H484" s="214"/>
      <c r="I484" s="214"/>
      <c r="J484" s="123"/>
    </row>
    <row r="485" spans="4:10" s="212" customFormat="1" x14ac:dyDescent="0.25">
      <c r="D485" s="213"/>
      <c r="F485" s="124"/>
      <c r="G485" s="124"/>
      <c r="H485" s="214"/>
      <c r="I485" s="214"/>
      <c r="J485" s="123"/>
    </row>
    <row r="486" spans="4:10" s="212" customFormat="1" x14ac:dyDescent="0.25">
      <c r="D486" s="213"/>
      <c r="F486" s="124"/>
      <c r="G486" s="124"/>
      <c r="H486" s="214"/>
      <c r="I486" s="214"/>
      <c r="J486" s="123"/>
    </row>
    <row r="487" spans="4:10" s="212" customFormat="1" x14ac:dyDescent="0.25">
      <c r="D487" s="213"/>
      <c r="F487" s="124"/>
      <c r="G487" s="124"/>
      <c r="H487" s="214"/>
      <c r="I487" s="214"/>
      <c r="J487" s="123"/>
    </row>
    <row r="488" spans="4:10" s="212" customFormat="1" x14ac:dyDescent="0.25">
      <c r="D488" s="213"/>
      <c r="F488" s="124"/>
      <c r="G488" s="124"/>
      <c r="H488" s="214"/>
      <c r="I488" s="214"/>
      <c r="J488" s="123"/>
    </row>
    <row r="489" spans="4:10" s="212" customFormat="1" x14ac:dyDescent="0.25">
      <c r="D489" s="213"/>
      <c r="F489" s="124"/>
      <c r="G489" s="124"/>
      <c r="H489" s="214"/>
      <c r="I489" s="214"/>
      <c r="J489" s="123"/>
    </row>
    <row r="490" spans="4:10" s="212" customFormat="1" x14ac:dyDescent="0.25">
      <c r="D490" s="213"/>
      <c r="F490" s="124"/>
      <c r="G490" s="124"/>
      <c r="H490" s="214"/>
      <c r="I490" s="214"/>
      <c r="J490" s="123"/>
    </row>
    <row r="491" spans="4:10" s="212" customFormat="1" x14ac:dyDescent="0.25">
      <c r="D491" s="213"/>
      <c r="F491" s="124"/>
      <c r="G491" s="124"/>
      <c r="H491" s="214"/>
      <c r="I491" s="214"/>
      <c r="J491" s="123"/>
    </row>
    <row r="492" spans="4:10" s="212" customFormat="1" x14ac:dyDescent="0.25">
      <c r="D492" s="213"/>
      <c r="F492" s="124"/>
      <c r="G492" s="124"/>
      <c r="H492" s="214"/>
      <c r="I492" s="214"/>
      <c r="J492" s="123"/>
    </row>
    <row r="493" spans="4:10" s="212" customFormat="1" x14ac:dyDescent="0.25">
      <c r="D493" s="213"/>
      <c r="F493" s="124"/>
      <c r="G493" s="124"/>
      <c r="H493" s="214"/>
      <c r="I493" s="214"/>
      <c r="J493" s="123"/>
    </row>
    <row r="494" spans="4:10" s="212" customFormat="1" x14ac:dyDescent="0.25">
      <c r="D494" s="213"/>
      <c r="F494" s="124"/>
      <c r="G494" s="124"/>
      <c r="H494" s="214"/>
      <c r="I494" s="214"/>
      <c r="J494" s="123"/>
    </row>
    <row r="495" spans="4:10" s="212" customFormat="1" x14ac:dyDescent="0.25">
      <c r="D495" s="213"/>
      <c r="F495" s="124"/>
      <c r="G495" s="124"/>
      <c r="H495" s="214"/>
      <c r="I495" s="214"/>
      <c r="J495" s="123"/>
    </row>
    <row r="496" spans="4:10" s="212" customFormat="1" x14ac:dyDescent="0.25">
      <c r="D496" s="213"/>
      <c r="F496" s="124"/>
      <c r="G496" s="124"/>
      <c r="H496" s="214"/>
      <c r="I496" s="214"/>
      <c r="J496" s="123"/>
    </row>
    <row r="497" spans="4:10" s="212" customFormat="1" x14ac:dyDescent="0.25">
      <c r="D497" s="213"/>
      <c r="F497" s="124"/>
      <c r="G497" s="124"/>
      <c r="H497" s="214"/>
      <c r="I497" s="214"/>
      <c r="J497" s="123"/>
    </row>
    <row r="498" spans="4:10" s="212" customFormat="1" x14ac:dyDescent="0.25">
      <c r="D498" s="213"/>
      <c r="F498" s="124"/>
      <c r="G498" s="124"/>
      <c r="H498" s="214"/>
      <c r="I498" s="214"/>
      <c r="J498" s="123"/>
    </row>
    <row r="499" spans="4:10" s="212" customFormat="1" x14ac:dyDescent="0.25">
      <c r="D499" s="213"/>
      <c r="F499" s="124"/>
      <c r="G499" s="124"/>
      <c r="H499" s="214"/>
      <c r="I499" s="214"/>
      <c r="J499" s="123"/>
    </row>
    <row r="500" spans="4:10" s="212" customFormat="1" x14ac:dyDescent="0.25">
      <c r="D500" s="213"/>
      <c r="F500" s="124"/>
      <c r="G500" s="124"/>
      <c r="H500" s="214"/>
      <c r="I500" s="214"/>
      <c r="J500" s="123"/>
    </row>
    <row r="501" spans="4:10" s="212" customFormat="1" x14ac:dyDescent="0.25">
      <c r="D501" s="213"/>
      <c r="F501" s="124"/>
      <c r="G501" s="124"/>
      <c r="H501" s="214"/>
      <c r="I501" s="214"/>
      <c r="J501" s="123"/>
    </row>
    <row r="502" spans="4:10" s="212" customFormat="1" x14ac:dyDescent="0.25">
      <c r="D502" s="213"/>
      <c r="F502" s="124"/>
      <c r="G502" s="124"/>
      <c r="H502" s="214"/>
      <c r="I502" s="214"/>
      <c r="J502" s="123"/>
    </row>
    <row r="503" spans="4:10" s="212" customFormat="1" x14ac:dyDescent="0.25">
      <c r="D503" s="213"/>
      <c r="F503" s="124"/>
      <c r="G503" s="124"/>
      <c r="H503" s="214"/>
      <c r="I503" s="214"/>
      <c r="J503" s="123"/>
    </row>
    <row r="504" spans="4:10" s="212" customFormat="1" x14ac:dyDescent="0.25">
      <c r="D504" s="213"/>
      <c r="F504" s="124"/>
      <c r="G504" s="124"/>
      <c r="H504" s="214"/>
      <c r="I504" s="214"/>
      <c r="J504" s="123"/>
    </row>
    <row r="505" spans="4:10" s="212" customFormat="1" x14ac:dyDescent="0.25">
      <c r="D505" s="213"/>
      <c r="F505" s="124"/>
      <c r="G505" s="124"/>
      <c r="H505" s="214"/>
      <c r="I505" s="214"/>
      <c r="J505" s="123"/>
    </row>
    <row r="506" spans="4:10" s="212" customFormat="1" x14ac:dyDescent="0.25">
      <c r="D506" s="213"/>
      <c r="F506" s="124"/>
      <c r="G506" s="124"/>
      <c r="H506" s="214"/>
      <c r="I506" s="214"/>
      <c r="J506" s="123"/>
    </row>
    <row r="507" spans="4:10" s="212" customFormat="1" x14ac:dyDescent="0.25">
      <c r="D507" s="213"/>
      <c r="F507" s="124"/>
      <c r="G507" s="124"/>
      <c r="H507" s="214"/>
      <c r="I507" s="214"/>
      <c r="J507" s="123"/>
    </row>
    <row r="508" spans="4:10" s="212" customFormat="1" x14ac:dyDescent="0.25">
      <c r="D508" s="213"/>
      <c r="F508" s="124"/>
      <c r="G508" s="124"/>
      <c r="H508" s="214"/>
      <c r="I508" s="214"/>
      <c r="J508" s="123"/>
    </row>
    <row r="509" spans="4:10" s="212" customFormat="1" x14ac:dyDescent="0.25">
      <c r="D509" s="213"/>
      <c r="F509" s="124"/>
      <c r="G509" s="124"/>
      <c r="H509" s="214"/>
      <c r="I509" s="214"/>
      <c r="J509" s="123"/>
    </row>
    <row r="510" spans="4:10" s="212" customFormat="1" x14ac:dyDescent="0.25">
      <c r="D510" s="213"/>
      <c r="F510" s="124"/>
      <c r="G510" s="124"/>
      <c r="H510" s="214"/>
      <c r="I510" s="214"/>
      <c r="J510" s="123"/>
    </row>
    <row r="511" spans="4:10" s="212" customFormat="1" x14ac:dyDescent="0.25">
      <c r="D511" s="213"/>
      <c r="F511" s="124"/>
      <c r="G511" s="124"/>
      <c r="H511" s="214"/>
      <c r="I511" s="214"/>
      <c r="J511" s="123"/>
    </row>
    <row r="512" spans="4:10" s="212" customFormat="1" x14ac:dyDescent="0.25">
      <c r="D512" s="213"/>
      <c r="F512" s="124"/>
      <c r="G512" s="124"/>
      <c r="H512" s="214"/>
      <c r="I512" s="214"/>
      <c r="J512" s="123"/>
    </row>
    <row r="513" spans="4:10" s="212" customFormat="1" x14ac:dyDescent="0.25">
      <c r="D513" s="213"/>
      <c r="F513" s="124"/>
      <c r="G513" s="124"/>
      <c r="H513" s="214"/>
      <c r="I513" s="214"/>
      <c r="J513" s="123"/>
    </row>
    <row r="514" spans="4:10" s="212" customFormat="1" x14ac:dyDescent="0.25">
      <c r="D514" s="213"/>
      <c r="F514" s="124"/>
      <c r="G514" s="124"/>
      <c r="H514" s="214"/>
      <c r="I514" s="214"/>
      <c r="J514" s="123"/>
    </row>
    <row r="515" spans="4:10" s="212" customFormat="1" x14ac:dyDescent="0.25">
      <c r="D515" s="213"/>
      <c r="F515" s="124"/>
      <c r="G515" s="124"/>
      <c r="H515" s="214"/>
      <c r="I515" s="214"/>
      <c r="J515" s="123"/>
    </row>
    <row r="516" spans="4:10" s="212" customFormat="1" x14ac:dyDescent="0.25">
      <c r="D516" s="213"/>
      <c r="F516" s="124"/>
      <c r="G516" s="124"/>
      <c r="H516" s="214"/>
      <c r="I516" s="214"/>
      <c r="J516" s="123"/>
    </row>
    <row r="517" spans="4:10" s="212" customFormat="1" x14ac:dyDescent="0.25">
      <c r="D517" s="213"/>
      <c r="F517" s="124"/>
      <c r="G517" s="124"/>
      <c r="H517" s="214"/>
      <c r="I517" s="214"/>
      <c r="J517" s="123"/>
    </row>
    <row r="518" spans="4:10" s="212" customFormat="1" x14ac:dyDescent="0.25">
      <c r="D518" s="213"/>
      <c r="F518" s="124"/>
      <c r="G518" s="124"/>
      <c r="H518" s="214"/>
      <c r="I518" s="214"/>
      <c r="J518" s="123"/>
    </row>
    <row r="519" spans="4:10" s="212" customFormat="1" x14ac:dyDescent="0.25">
      <c r="D519" s="213"/>
      <c r="F519" s="124"/>
      <c r="G519" s="124"/>
      <c r="H519" s="214"/>
      <c r="I519" s="214"/>
      <c r="J519" s="123"/>
    </row>
    <row r="520" spans="4:10" s="212" customFormat="1" x14ac:dyDescent="0.25">
      <c r="D520" s="213"/>
      <c r="F520" s="124"/>
      <c r="G520" s="124"/>
      <c r="H520" s="214"/>
      <c r="I520" s="214"/>
      <c r="J520" s="123"/>
    </row>
    <row r="521" spans="4:10" s="212" customFormat="1" x14ac:dyDescent="0.25">
      <c r="D521" s="213"/>
      <c r="F521" s="124"/>
      <c r="G521" s="124"/>
      <c r="H521" s="214"/>
      <c r="I521" s="214"/>
      <c r="J521" s="123"/>
    </row>
    <row r="522" spans="4:10" s="212" customFormat="1" x14ac:dyDescent="0.25">
      <c r="D522" s="213"/>
      <c r="F522" s="124"/>
      <c r="G522" s="124"/>
      <c r="H522" s="214"/>
      <c r="I522" s="214"/>
      <c r="J522" s="123"/>
    </row>
    <row r="523" spans="4:10" s="212" customFormat="1" x14ac:dyDescent="0.25">
      <c r="D523" s="213"/>
      <c r="F523" s="124"/>
      <c r="G523" s="124"/>
      <c r="H523" s="214"/>
      <c r="I523" s="214"/>
      <c r="J523" s="123"/>
    </row>
    <row r="524" spans="4:10" s="212" customFormat="1" x14ac:dyDescent="0.25">
      <c r="D524" s="213"/>
      <c r="F524" s="124"/>
      <c r="G524" s="124"/>
      <c r="H524" s="214"/>
      <c r="I524" s="214"/>
      <c r="J524" s="123"/>
    </row>
    <row r="525" spans="4:10" s="212" customFormat="1" x14ac:dyDescent="0.25">
      <c r="D525" s="213"/>
      <c r="F525" s="124"/>
      <c r="G525" s="124"/>
      <c r="H525" s="214"/>
      <c r="I525" s="214"/>
      <c r="J525" s="123"/>
    </row>
    <row r="526" spans="4:10" s="212" customFormat="1" x14ac:dyDescent="0.25">
      <c r="D526" s="213"/>
      <c r="F526" s="124"/>
      <c r="G526" s="124"/>
      <c r="H526" s="214"/>
      <c r="I526" s="214"/>
      <c r="J526" s="123"/>
    </row>
    <row r="527" spans="4:10" s="212" customFormat="1" x14ac:dyDescent="0.25">
      <c r="D527" s="213"/>
      <c r="F527" s="124"/>
      <c r="G527" s="124"/>
      <c r="H527" s="214"/>
      <c r="I527" s="214"/>
      <c r="J527" s="123"/>
    </row>
    <row r="528" spans="4:10" s="212" customFormat="1" x14ac:dyDescent="0.25">
      <c r="D528" s="213"/>
      <c r="F528" s="124"/>
      <c r="G528" s="124"/>
      <c r="H528" s="214"/>
      <c r="I528" s="214"/>
      <c r="J528" s="123"/>
    </row>
    <row r="529" spans="4:10" s="212" customFormat="1" x14ac:dyDescent="0.25">
      <c r="D529" s="213"/>
      <c r="F529" s="124"/>
      <c r="G529" s="124"/>
      <c r="H529" s="214"/>
      <c r="I529" s="214"/>
      <c r="J529" s="123"/>
    </row>
    <row r="530" spans="4:10" s="212" customFormat="1" x14ac:dyDescent="0.25">
      <c r="D530" s="213"/>
      <c r="F530" s="124"/>
      <c r="G530" s="124"/>
      <c r="H530" s="214"/>
      <c r="I530" s="214"/>
      <c r="J530" s="123"/>
    </row>
    <row r="531" spans="4:10" s="212" customFormat="1" x14ac:dyDescent="0.25">
      <c r="D531" s="213"/>
      <c r="F531" s="124"/>
      <c r="G531" s="124"/>
      <c r="H531" s="214"/>
      <c r="I531" s="214"/>
      <c r="J531" s="123"/>
    </row>
    <row r="532" spans="4:10" s="212" customFormat="1" x14ac:dyDescent="0.25">
      <c r="D532" s="213"/>
      <c r="F532" s="124"/>
      <c r="G532" s="124"/>
      <c r="H532" s="214"/>
      <c r="I532" s="214"/>
      <c r="J532" s="123"/>
    </row>
    <row r="533" spans="4:10" s="212" customFormat="1" x14ac:dyDescent="0.25">
      <c r="D533" s="213"/>
      <c r="F533" s="124"/>
      <c r="G533" s="124"/>
      <c r="H533" s="214"/>
      <c r="I533" s="214"/>
      <c r="J533" s="123"/>
    </row>
    <row r="534" spans="4:10" s="212" customFormat="1" x14ac:dyDescent="0.25">
      <c r="D534" s="213"/>
      <c r="F534" s="124"/>
      <c r="G534" s="124"/>
      <c r="H534" s="214"/>
      <c r="I534" s="214"/>
      <c r="J534" s="123"/>
    </row>
    <row r="535" spans="4:10" s="212" customFormat="1" x14ac:dyDescent="0.25">
      <c r="D535" s="213"/>
      <c r="F535" s="124"/>
      <c r="G535" s="124"/>
      <c r="H535" s="214"/>
      <c r="I535" s="214"/>
      <c r="J535" s="123"/>
    </row>
    <row r="536" spans="4:10" s="212" customFormat="1" x14ac:dyDescent="0.25">
      <c r="D536" s="213"/>
      <c r="F536" s="124"/>
      <c r="G536" s="124"/>
      <c r="H536" s="214"/>
      <c r="I536" s="214"/>
      <c r="J536" s="123"/>
    </row>
    <row r="537" spans="4:10" s="212" customFormat="1" x14ac:dyDescent="0.25">
      <c r="D537" s="213"/>
      <c r="F537" s="124"/>
      <c r="G537" s="124"/>
      <c r="H537" s="214"/>
      <c r="I537" s="214"/>
      <c r="J537" s="123"/>
    </row>
    <row r="538" spans="4:10" s="212" customFormat="1" x14ac:dyDescent="0.25">
      <c r="D538" s="213"/>
      <c r="F538" s="124"/>
      <c r="G538" s="124"/>
      <c r="H538" s="214"/>
      <c r="I538" s="214"/>
      <c r="J538" s="123"/>
    </row>
    <row r="539" spans="4:10" s="212" customFormat="1" x14ac:dyDescent="0.25">
      <c r="D539" s="213"/>
      <c r="F539" s="124"/>
      <c r="G539" s="124"/>
      <c r="H539" s="214"/>
      <c r="I539" s="214"/>
      <c r="J539" s="123"/>
    </row>
    <row r="540" spans="4:10" s="212" customFormat="1" x14ac:dyDescent="0.25">
      <c r="D540" s="213"/>
      <c r="F540" s="124"/>
      <c r="G540" s="124"/>
      <c r="H540" s="214"/>
      <c r="I540" s="214"/>
      <c r="J540" s="123"/>
    </row>
    <row r="541" spans="4:10" s="212" customFormat="1" x14ac:dyDescent="0.25">
      <c r="D541" s="213"/>
      <c r="F541" s="124"/>
      <c r="G541" s="124"/>
      <c r="H541" s="214"/>
      <c r="I541" s="214"/>
      <c r="J541" s="123"/>
    </row>
    <row r="542" spans="4:10" s="212" customFormat="1" x14ac:dyDescent="0.25">
      <c r="D542" s="213"/>
      <c r="F542" s="124"/>
      <c r="G542" s="124"/>
      <c r="H542" s="214"/>
      <c r="I542" s="214"/>
      <c r="J542" s="123"/>
    </row>
    <row r="543" spans="4:10" s="212" customFormat="1" x14ac:dyDescent="0.25">
      <c r="D543" s="213"/>
      <c r="F543" s="124"/>
      <c r="G543" s="124"/>
      <c r="H543" s="214"/>
      <c r="I543" s="214"/>
      <c r="J543" s="123"/>
    </row>
    <row r="544" spans="4:10" s="212" customFormat="1" x14ac:dyDescent="0.25">
      <c r="D544" s="213"/>
      <c r="F544" s="124"/>
      <c r="G544" s="124"/>
      <c r="H544" s="214"/>
      <c r="I544" s="214"/>
      <c r="J544" s="123"/>
    </row>
    <row r="545" spans="4:10" s="212" customFormat="1" x14ac:dyDescent="0.25">
      <c r="D545" s="213"/>
      <c r="F545" s="124"/>
      <c r="G545" s="124"/>
      <c r="H545" s="214"/>
      <c r="I545" s="214"/>
      <c r="J545" s="123"/>
    </row>
    <row r="546" spans="4:10" s="212" customFormat="1" x14ac:dyDescent="0.25">
      <c r="D546" s="213"/>
      <c r="F546" s="124"/>
      <c r="G546" s="124"/>
      <c r="H546" s="214"/>
      <c r="I546" s="214"/>
      <c r="J546" s="123"/>
    </row>
    <row r="547" spans="4:10" s="212" customFormat="1" x14ac:dyDescent="0.25">
      <c r="D547" s="213"/>
      <c r="F547" s="124"/>
      <c r="G547" s="124"/>
      <c r="H547" s="214"/>
      <c r="I547" s="214"/>
      <c r="J547" s="123"/>
    </row>
    <row r="548" spans="4:10" s="212" customFormat="1" x14ac:dyDescent="0.25">
      <c r="D548" s="213"/>
      <c r="F548" s="124"/>
      <c r="G548" s="124"/>
      <c r="H548" s="214"/>
      <c r="I548" s="214"/>
      <c r="J548" s="123"/>
    </row>
    <row r="549" spans="4:10" s="212" customFormat="1" x14ac:dyDescent="0.25">
      <c r="D549" s="213"/>
      <c r="F549" s="124"/>
      <c r="G549" s="124"/>
      <c r="H549" s="214"/>
      <c r="I549" s="214"/>
      <c r="J549" s="123"/>
    </row>
    <row r="550" spans="4:10" s="212" customFormat="1" x14ac:dyDescent="0.25">
      <c r="D550" s="213"/>
      <c r="F550" s="124"/>
      <c r="G550" s="124"/>
      <c r="H550" s="214"/>
      <c r="I550" s="214"/>
      <c r="J550" s="123"/>
    </row>
    <row r="551" spans="4:10" s="212" customFormat="1" x14ac:dyDescent="0.25">
      <c r="D551" s="213"/>
      <c r="F551" s="124"/>
      <c r="G551" s="124"/>
      <c r="H551" s="214"/>
      <c r="I551" s="214"/>
      <c r="J551" s="123"/>
    </row>
    <row r="552" spans="4:10" s="212" customFormat="1" x14ac:dyDescent="0.25">
      <c r="D552" s="213"/>
      <c r="F552" s="124"/>
      <c r="G552" s="124"/>
      <c r="H552" s="214"/>
      <c r="I552" s="214"/>
      <c r="J552" s="123"/>
    </row>
    <row r="553" spans="4:10" s="212" customFormat="1" x14ac:dyDescent="0.25">
      <c r="D553" s="213"/>
      <c r="F553" s="124"/>
      <c r="G553" s="124"/>
      <c r="H553" s="214"/>
      <c r="I553" s="214"/>
      <c r="J553" s="123"/>
    </row>
    <row r="554" spans="4:10" s="212" customFormat="1" x14ac:dyDescent="0.25">
      <c r="D554" s="213"/>
      <c r="F554" s="124"/>
      <c r="G554" s="124"/>
      <c r="H554" s="214"/>
      <c r="I554" s="214"/>
      <c r="J554" s="123"/>
    </row>
    <row r="555" spans="4:10" s="212" customFormat="1" x14ac:dyDescent="0.25">
      <c r="D555" s="213"/>
      <c r="F555" s="124"/>
      <c r="G555" s="124"/>
      <c r="H555" s="214"/>
      <c r="I555" s="214"/>
      <c r="J555" s="123"/>
    </row>
    <row r="556" spans="4:10" s="212" customFormat="1" x14ac:dyDescent="0.25">
      <c r="D556" s="213"/>
      <c r="F556" s="124"/>
      <c r="G556" s="124"/>
      <c r="H556" s="214"/>
      <c r="I556" s="214"/>
      <c r="J556" s="123"/>
    </row>
    <row r="557" spans="4:10" s="212" customFormat="1" x14ac:dyDescent="0.25">
      <c r="D557" s="213"/>
      <c r="F557" s="124"/>
      <c r="G557" s="124"/>
      <c r="H557" s="214"/>
      <c r="I557" s="214"/>
      <c r="J557" s="123"/>
    </row>
    <row r="558" spans="4:10" s="212" customFormat="1" x14ac:dyDescent="0.25">
      <c r="D558" s="213"/>
      <c r="F558" s="124"/>
      <c r="G558" s="124"/>
      <c r="H558" s="214"/>
      <c r="I558" s="214"/>
      <c r="J558" s="123"/>
    </row>
    <row r="559" spans="4:10" s="212" customFormat="1" x14ac:dyDescent="0.25">
      <c r="D559" s="213"/>
      <c r="F559" s="124"/>
      <c r="G559" s="124"/>
      <c r="H559" s="214"/>
      <c r="I559" s="214"/>
      <c r="J559" s="123"/>
    </row>
    <row r="560" spans="4:10" s="212" customFormat="1" x14ac:dyDescent="0.25">
      <c r="D560" s="213"/>
      <c r="F560" s="124"/>
      <c r="G560" s="124"/>
      <c r="H560" s="214"/>
      <c r="I560" s="214"/>
      <c r="J560" s="123"/>
    </row>
    <row r="561" spans="4:10" s="212" customFormat="1" x14ac:dyDescent="0.25">
      <c r="D561" s="213"/>
      <c r="F561" s="124"/>
      <c r="G561" s="124"/>
      <c r="H561" s="214"/>
      <c r="I561" s="214"/>
      <c r="J561" s="123"/>
    </row>
    <row r="562" spans="4:10" s="212" customFormat="1" x14ac:dyDescent="0.25">
      <c r="D562" s="213"/>
      <c r="F562" s="124"/>
      <c r="G562" s="124"/>
      <c r="H562" s="214"/>
      <c r="I562" s="214"/>
      <c r="J562" s="123"/>
    </row>
    <row r="563" spans="4:10" s="212" customFormat="1" x14ac:dyDescent="0.25">
      <c r="D563" s="213"/>
      <c r="F563" s="124"/>
      <c r="G563" s="124"/>
      <c r="H563" s="214"/>
      <c r="I563" s="214"/>
      <c r="J563" s="123"/>
    </row>
    <row r="564" spans="4:10" s="212" customFormat="1" x14ac:dyDescent="0.25">
      <c r="D564" s="213"/>
      <c r="F564" s="124"/>
      <c r="G564" s="124"/>
      <c r="H564" s="214"/>
      <c r="I564" s="214"/>
      <c r="J564" s="123"/>
    </row>
    <row r="565" spans="4:10" s="212" customFormat="1" x14ac:dyDescent="0.25">
      <c r="D565" s="213"/>
      <c r="F565" s="124"/>
      <c r="G565" s="124"/>
      <c r="H565" s="214"/>
      <c r="I565" s="214"/>
      <c r="J565" s="123"/>
    </row>
    <row r="566" spans="4:10" s="212" customFormat="1" x14ac:dyDescent="0.25">
      <c r="D566" s="213"/>
      <c r="F566" s="124"/>
      <c r="G566" s="124"/>
      <c r="H566" s="214"/>
      <c r="I566" s="214"/>
      <c r="J566" s="123"/>
    </row>
    <row r="567" spans="4:10" s="212" customFormat="1" x14ac:dyDescent="0.25">
      <c r="D567" s="213"/>
      <c r="F567" s="124"/>
      <c r="G567" s="124"/>
      <c r="H567" s="214"/>
      <c r="I567" s="214"/>
      <c r="J567" s="123"/>
    </row>
    <row r="568" spans="4:10" s="212" customFormat="1" x14ac:dyDescent="0.25">
      <c r="D568" s="213"/>
      <c r="F568" s="124"/>
      <c r="G568" s="124"/>
      <c r="H568" s="214"/>
      <c r="I568" s="214"/>
      <c r="J568" s="123"/>
    </row>
    <row r="569" spans="4:10" s="212" customFormat="1" x14ac:dyDescent="0.25">
      <c r="D569" s="213"/>
      <c r="F569" s="124"/>
      <c r="G569" s="124"/>
      <c r="H569" s="214"/>
      <c r="I569" s="214"/>
      <c r="J569" s="123"/>
    </row>
    <row r="570" spans="4:10" s="212" customFormat="1" x14ac:dyDescent="0.25">
      <c r="D570" s="213"/>
      <c r="F570" s="124"/>
      <c r="G570" s="124"/>
      <c r="H570" s="214"/>
      <c r="I570" s="214"/>
      <c r="J570" s="123"/>
    </row>
    <row r="571" spans="4:10" s="212" customFormat="1" x14ac:dyDescent="0.25">
      <c r="D571" s="213"/>
      <c r="F571" s="124"/>
      <c r="G571" s="124"/>
      <c r="H571" s="214"/>
      <c r="I571" s="214"/>
      <c r="J571" s="123"/>
    </row>
    <row r="572" spans="4:10" s="212" customFormat="1" x14ac:dyDescent="0.25">
      <c r="D572" s="213"/>
      <c r="F572" s="124"/>
      <c r="G572" s="124"/>
      <c r="H572" s="214"/>
      <c r="I572" s="214"/>
      <c r="J572" s="123"/>
    </row>
    <row r="573" spans="4:10" s="212" customFormat="1" x14ac:dyDescent="0.25">
      <c r="D573" s="213"/>
      <c r="F573" s="124"/>
      <c r="G573" s="124"/>
      <c r="H573" s="214"/>
      <c r="I573" s="214"/>
      <c r="J573" s="123"/>
    </row>
    <row r="574" spans="4:10" s="212" customFormat="1" x14ac:dyDescent="0.25">
      <c r="D574" s="213"/>
      <c r="F574" s="124"/>
      <c r="G574" s="124"/>
      <c r="H574" s="214"/>
      <c r="I574" s="214"/>
      <c r="J574" s="123"/>
    </row>
    <row r="575" spans="4:10" s="212" customFormat="1" x14ac:dyDescent="0.25">
      <c r="D575" s="213"/>
      <c r="F575" s="124"/>
      <c r="G575" s="124"/>
      <c r="H575" s="214"/>
      <c r="I575" s="214"/>
      <c r="J575" s="123"/>
    </row>
    <row r="576" spans="4:10" s="212" customFormat="1" x14ac:dyDescent="0.25">
      <c r="D576" s="213"/>
      <c r="F576" s="124"/>
      <c r="G576" s="124"/>
      <c r="H576" s="214"/>
      <c r="I576" s="214"/>
      <c r="J576" s="123"/>
    </row>
    <row r="577" spans="4:10" s="212" customFormat="1" x14ac:dyDescent="0.25">
      <c r="D577" s="213"/>
      <c r="F577" s="124"/>
      <c r="G577" s="124"/>
      <c r="H577" s="214"/>
      <c r="I577" s="214"/>
      <c r="J577" s="123"/>
    </row>
    <row r="578" spans="4:10" s="212" customFormat="1" x14ac:dyDescent="0.25">
      <c r="D578" s="213"/>
      <c r="F578" s="124"/>
      <c r="G578" s="124"/>
      <c r="H578" s="214"/>
      <c r="I578" s="214"/>
      <c r="J578" s="123"/>
    </row>
    <row r="579" spans="4:10" s="212" customFormat="1" x14ac:dyDescent="0.25">
      <c r="D579" s="213"/>
      <c r="F579" s="124"/>
      <c r="G579" s="124"/>
      <c r="H579" s="214"/>
      <c r="I579" s="214"/>
      <c r="J579" s="123"/>
    </row>
    <row r="580" spans="4:10" s="212" customFormat="1" x14ac:dyDescent="0.25">
      <c r="D580" s="213"/>
      <c r="F580" s="124"/>
      <c r="G580" s="124"/>
      <c r="H580" s="214"/>
      <c r="I580" s="214"/>
      <c r="J580" s="123"/>
    </row>
    <row r="581" spans="4:10" s="212" customFormat="1" x14ac:dyDescent="0.25">
      <c r="D581" s="213"/>
      <c r="F581" s="124"/>
      <c r="G581" s="124"/>
      <c r="H581" s="214"/>
      <c r="I581" s="214"/>
      <c r="J581" s="123"/>
    </row>
    <row r="582" spans="4:10" s="212" customFormat="1" x14ac:dyDescent="0.25">
      <c r="D582" s="213"/>
      <c r="F582" s="124"/>
      <c r="G582" s="124"/>
      <c r="H582" s="214"/>
      <c r="I582" s="214"/>
      <c r="J582" s="123"/>
    </row>
    <row r="583" spans="4:10" s="212" customFormat="1" x14ac:dyDescent="0.25">
      <c r="D583" s="213"/>
      <c r="F583" s="124"/>
      <c r="G583" s="124"/>
      <c r="H583" s="214"/>
      <c r="I583" s="214"/>
      <c r="J583" s="123"/>
    </row>
    <row r="584" spans="4:10" s="212" customFormat="1" x14ac:dyDescent="0.25">
      <c r="D584" s="213"/>
      <c r="F584" s="124"/>
      <c r="G584" s="124"/>
      <c r="H584" s="214"/>
      <c r="I584" s="214"/>
      <c r="J584" s="123"/>
    </row>
    <row r="585" spans="4:10" s="212" customFormat="1" x14ac:dyDescent="0.25">
      <c r="D585" s="213"/>
      <c r="F585" s="124"/>
      <c r="G585" s="124"/>
      <c r="H585" s="214"/>
      <c r="I585" s="214"/>
      <c r="J585" s="123"/>
    </row>
    <row r="586" spans="4:10" s="212" customFormat="1" x14ac:dyDescent="0.25">
      <c r="D586" s="213"/>
      <c r="F586" s="124"/>
      <c r="G586" s="124"/>
      <c r="H586" s="214"/>
      <c r="I586" s="214"/>
      <c r="J586" s="123"/>
    </row>
    <row r="587" spans="4:10" s="212" customFormat="1" x14ac:dyDescent="0.25">
      <c r="D587" s="213"/>
      <c r="F587" s="124"/>
      <c r="G587" s="124"/>
      <c r="H587" s="214"/>
      <c r="I587" s="214"/>
      <c r="J587" s="123"/>
    </row>
    <row r="588" spans="4:10" s="212" customFormat="1" x14ac:dyDescent="0.25">
      <c r="D588" s="213"/>
      <c r="F588" s="124"/>
      <c r="G588" s="124"/>
      <c r="H588" s="214"/>
      <c r="I588" s="214"/>
      <c r="J588" s="123"/>
    </row>
    <row r="589" spans="4:10" s="212" customFormat="1" x14ac:dyDescent="0.25">
      <c r="D589" s="213"/>
      <c r="F589" s="124"/>
      <c r="G589" s="124"/>
      <c r="H589" s="214"/>
      <c r="I589" s="214"/>
      <c r="J589" s="123"/>
    </row>
    <row r="590" spans="4:10" s="212" customFormat="1" x14ac:dyDescent="0.25">
      <c r="D590" s="213"/>
      <c r="F590" s="124"/>
      <c r="G590" s="124"/>
      <c r="H590" s="214"/>
      <c r="I590" s="214"/>
      <c r="J590" s="123"/>
    </row>
    <row r="591" spans="4:10" s="212" customFormat="1" x14ac:dyDescent="0.25">
      <c r="D591" s="213"/>
      <c r="F591" s="124"/>
      <c r="G591" s="124"/>
      <c r="H591" s="214"/>
      <c r="I591" s="214"/>
      <c r="J591" s="123"/>
    </row>
    <row r="592" spans="4:10" s="212" customFormat="1" x14ac:dyDescent="0.25">
      <c r="D592" s="213"/>
      <c r="F592" s="124"/>
      <c r="G592" s="124"/>
      <c r="H592" s="214"/>
      <c r="I592" s="214"/>
      <c r="J592" s="123"/>
    </row>
    <row r="593" spans="4:10" s="212" customFormat="1" x14ac:dyDescent="0.25">
      <c r="D593" s="213"/>
      <c r="F593" s="124"/>
      <c r="G593" s="124"/>
      <c r="H593" s="214"/>
      <c r="I593" s="214"/>
      <c r="J593" s="123"/>
    </row>
    <row r="594" spans="4:10" s="212" customFormat="1" x14ac:dyDescent="0.25">
      <c r="D594" s="213"/>
      <c r="F594" s="124"/>
      <c r="G594" s="124"/>
      <c r="H594" s="214"/>
      <c r="I594" s="214"/>
      <c r="J594" s="123"/>
    </row>
    <row r="595" spans="4:10" s="212" customFormat="1" x14ac:dyDescent="0.25">
      <c r="D595" s="213"/>
      <c r="F595" s="124"/>
      <c r="G595" s="124"/>
      <c r="H595" s="214"/>
      <c r="I595" s="214"/>
      <c r="J595" s="123"/>
    </row>
    <row r="596" spans="4:10" s="212" customFormat="1" x14ac:dyDescent="0.25">
      <c r="D596" s="213"/>
      <c r="F596" s="124"/>
      <c r="G596" s="124"/>
      <c r="H596" s="214"/>
      <c r="I596" s="214"/>
      <c r="J596" s="123"/>
    </row>
    <row r="597" spans="4:10" s="212" customFormat="1" x14ac:dyDescent="0.25">
      <c r="D597" s="213"/>
      <c r="F597" s="124"/>
      <c r="G597" s="124"/>
      <c r="H597" s="214"/>
      <c r="I597" s="214"/>
      <c r="J597" s="123"/>
    </row>
    <row r="598" spans="4:10" s="212" customFormat="1" x14ac:dyDescent="0.25">
      <c r="D598" s="213"/>
      <c r="F598" s="124"/>
      <c r="G598" s="124"/>
      <c r="H598" s="214"/>
      <c r="I598" s="214"/>
      <c r="J598" s="123"/>
    </row>
    <row r="599" spans="4:10" s="212" customFormat="1" x14ac:dyDescent="0.25">
      <c r="D599" s="213"/>
      <c r="F599" s="124"/>
      <c r="G599" s="124"/>
      <c r="H599" s="214"/>
      <c r="I599" s="214"/>
      <c r="J599" s="123"/>
    </row>
    <row r="600" spans="4:10" s="212" customFormat="1" x14ac:dyDescent="0.25">
      <c r="D600" s="213"/>
      <c r="F600" s="124"/>
      <c r="G600" s="124"/>
      <c r="H600" s="214"/>
      <c r="I600" s="214"/>
      <c r="J600" s="123"/>
    </row>
    <row r="601" spans="4:10" s="212" customFormat="1" x14ac:dyDescent="0.25">
      <c r="D601" s="213"/>
      <c r="F601" s="124"/>
      <c r="G601" s="124"/>
      <c r="H601" s="214"/>
      <c r="I601" s="214"/>
      <c r="J601" s="123"/>
    </row>
    <row r="602" spans="4:10" s="212" customFormat="1" x14ac:dyDescent="0.25">
      <c r="D602" s="213"/>
      <c r="F602" s="124"/>
      <c r="G602" s="124"/>
      <c r="H602" s="214"/>
      <c r="I602" s="214"/>
      <c r="J602" s="123"/>
    </row>
    <row r="603" spans="4:10" s="212" customFormat="1" x14ac:dyDescent="0.25">
      <c r="D603" s="213"/>
      <c r="F603" s="124"/>
      <c r="G603" s="124"/>
      <c r="H603" s="214"/>
      <c r="I603" s="214"/>
      <c r="J603" s="123"/>
    </row>
    <row r="604" spans="4:10" s="212" customFormat="1" x14ac:dyDescent="0.25">
      <c r="D604" s="213"/>
      <c r="F604" s="124"/>
      <c r="G604" s="124"/>
      <c r="H604" s="214"/>
      <c r="I604" s="214"/>
      <c r="J604" s="123"/>
    </row>
  </sheetData>
  <autoFilter ref="A8:K84"/>
  <dataConsolidate/>
  <conditionalFormatting sqref="E9:E83">
    <cfRule type="expression" dxfId="1" priority="1" stopIfTrue="1">
      <formula>AND($E9&lt;&gt;"",OR($D9="",$D9=0))</formula>
    </cfRule>
  </conditionalFormatting>
  <printOptions horizontalCentered="1"/>
  <pageMargins left="0.39370078740157483" right="0.39370078740157483" top="0.98425196850393704" bottom="0.59055118110236227" header="0.59055118110236227" footer="0.19685039370078741"/>
  <pageSetup paperSize="9" scale="70" fitToHeight="0" orientation="landscape" r:id="rId1"/>
  <headerFooter alignWithMargins="0">
    <oddHeader>&amp;L&amp;G&amp;RPříloha č. 2 -VÝKAZ VÝMĚR</oddHeader>
    <oddFooter>&amp;L&amp;8 28. 6. 2016&amp;C&amp;8str. / &amp;"Arial,Kurzíva"page&amp;"Arial,Obyčejné" &amp;P / &amp;N
&amp;R&amp;A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6"/>
  <sheetViews>
    <sheetView topLeftCell="A33" workbookViewId="0">
      <selection activeCell="C12" sqref="C12"/>
    </sheetView>
  </sheetViews>
  <sheetFormatPr defaultColWidth="9.109375" defaultRowHeight="13.2" x14ac:dyDescent="0.25"/>
  <cols>
    <col min="1" max="1" width="5.6640625" style="247" customWidth="1"/>
    <col min="2" max="2" width="7.6640625" style="74" customWidth="1"/>
    <col min="3" max="3" width="80.6640625" style="74" customWidth="1"/>
    <col min="4" max="4" width="7.33203125" style="248" customWidth="1"/>
    <col min="5" max="5" width="5.6640625" style="74" customWidth="1"/>
    <col min="6" max="7" width="14.6640625" style="121" customWidth="1"/>
    <col min="8" max="9" width="15.6640625" style="249" customWidth="1"/>
    <col min="10" max="10" width="15.6640625" style="120" customWidth="1"/>
    <col min="11" max="11" width="18.6640625" style="230" customWidth="1"/>
    <col min="12" max="16384" width="9.109375" style="182"/>
  </cols>
  <sheetData>
    <row r="1" spans="1:14" s="82" customFormat="1" ht="15.6" customHeight="1" x14ac:dyDescent="0.25">
      <c r="A1" s="202"/>
      <c r="B1" s="92"/>
      <c r="C1" s="92"/>
      <c r="D1" s="92"/>
      <c r="E1" s="92"/>
      <c r="F1" s="92"/>
      <c r="G1" s="92"/>
      <c r="H1" s="92"/>
      <c r="I1" s="92"/>
      <c r="J1" s="92"/>
      <c r="K1" s="92"/>
      <c r="L1" s="203"/>
      <c r="M1" s="204"/>
      <c r="N1" s="91"/>
    </row>
    <row r="2" spans="1:14" s="82" customFormat="1" ht="12.75" customHeight="1" x14ac:dyDescent="0.25">
      <c r="A2" s="466" t="s">
        <v>189</v>
      </c>
      <c r="B2" s="84"/>
      <c r="C2" s="204"/>
      <c r="D2" s="84"/>
      <c r="E2" s="84"/>
      <c r="F2" s="84"/>
      <c r="G2" s="84"/>
      <c r="H2" s="84"/>
      <c r="I2" s="84"/>
      <c r="J2" s="84"/>
      <c r="K2" s="84"/>
      <c r="L2" s="84"/>
      <c r="M2" s="83"/>
      <c r="N2" s="83"/>
    </row>
    <row r="3" spans="1:14" s="82" customFormat="1" ht="12.75" customHeight="1" x14ac:dyDescent="0.25">
      <c r="A3" s="466" t="s">
        <v>582</v>
      </c>
      <c r="B3" s="84"/>
      <c r="C3" s="204"/>
      <c r="D3" s="84"/>
      <c r="E3" s="84"/>
      <c r="F3" s="84"/>
      <c r="G3" s="84"/>
      <c r="H3" s="84"/>
      <c r="I3" s="84"/>
      <c r="J3" s="84"/>
      <c r="K3" s="84"/>
      <c r="L3" s="84"/>
      <c r="M3" s="83"/>
      <c r="N3" s="83"/>
    </row>
    <row r="4" spans="1:14" s="82" customFormat="1" ht="15.75" customHeight="1" x14ac:dyDescent="0.25">
      <c r="A4" s="84"/>
      <c r="B4" s="84"/>
      <c r="C4" s="204"/>
      <c r="D4" s="84"/>
      <c r="E4" s="84"/>
      <c r="F4" s="84"/>
      <c r="G4" s="84"/>
      <c r="H4" s="84"/>
      <c r="I4" s="84"/>
      <c r="J4" s="84"/>
      <c r="K4" s="84"/>
      <c r="L4" s="84"/>
      <c r="M4" s="83"/>
      <c r="N4" s="83"/>
    </row>
    <row r="5" spans="1:14" s="212" customFormat="1" ht="18" customHeight="1" thickBot="1" x14ac:dyDescent="0.3">
      <c r="A5" s="139"/>
      <c r="D5" s="213"/>
      <c r="F5" s="124"/>
      <c r="G5" s="124"/>
      <c r="H5" s="214"/>
      <c r="I5" s="214"/>
      <c r="J5" s="123"/>
    </row>
    <row r="6" spans="1:14" s="212" customFormat="1" ht="39.9" customHeight="1" thickBot="1" x14ac:dyDescent="0.3">
      <c r="A6" s="138" t="s">
        <v>368</v>
      </c>
      <c r="B6" s="136" t="s">
        <v>367</v>
      </c>
      <c r="C6" s="136" t="s">
        <v>366</v>
      </c>
      <c r="D6" s="137" t="s">
        <v>365</v>
      </c>
      <c r="E6" s="136" t="s">
        <v>364</v>
      </c>
      <c r="F6" s="135" t="s">
        <v>363</v>
      </c>
      <c r="G6" s="135" t="s">
        <v>362</v>
      </c>
      <c r="H6" s="135" t="s">
        <v>361</v>
      </c>
      <c r="I6" s="135" t="s">
        <v>360</v>
      </c>
      <c r="J6" s="135" t="s">
        <v>359</v>
      </c>
      <c r="K6" s="134" t="s">
        <v>6</v>
      </c>
    </row>
    <row r="7" spans="1:14" s="215" customFormat="1" ht="39.9" hidden="1" customHeight="1" thickBot="1" x14ac:dyDescent="0.3">
      <c r="A7" s="138" t="s">
        <v>379</v>
      </c>
      <c r="B7" s="136" t="s">
        <v>378</v>
      </c>
      <c r="C7" s="136" t="s">
        <v>377</v>
      </c>
      <c r="D7" s="137" t="s">
        <v>376</v>
      </c>
      <c r="E7" s="136" t="s">
        <v>375</v>
      </c>
      <c r="F7" s="135" t="s">
        <v>374</v>
      </c>
      <c r="G7" s="135" t="s">
        <v>373</v>
      </c>
      <c r="H7" s="135" t="s">
        <v>372</v>
      </c>
      <c r="I7" s="135" t="s">
        <v>371</v>
      </c>
      <c r="J7" s="135" t="s">
        <v>370</v>
      </c>
      <c r="K7" s="134" t="s">
        <v>369</v>
      </c>
    </row>
    <row r="8" spans="1:14" ht="9.9" customHeight="1" x14ac:dyDescent="0.25">
      <c r="A8" s="216" t="s">
        <v>368</v>
      </c>
      <c r="B8" s="216" t="s">
        <v>367</v>
      </c>
      <c r="C8" s="217" t="s">
        <v>366</v>
      </c>
      <c r="D8" s="218" t="s">
        <v>365</v>
      </c>
      <c r="E8" s="216" t="s">
        <v>364</v>
      </c>
      <c r="F8" s="219" t="s">
        <v>363</v>
      </c>
      <c r="G8" s="219" t="s">
        <v>362</v>
      </c>
      <c r="H8" s="220" t="s">
        <v>361</v>
      </c>
      <c r="I8" s="220" t="s">
        <v>360</v>
      </c>
      <c r="J8" s="221" t="s">
        <v>359</v>
      </c>
      <c r="K8" s="216" t="s">
        <v>6</v>
      </c>
    </row>
    <row r="9" spans="1:14" ht="15" customHeight="1" x14ac:dyDescent="0.25">
      <c r="A9" s="222"/>
      <c r="B9" s="132"/>
      <c r="C9" s="223"/>
      <c r="D9" s="224"/>
      <c r="E9" s="225"/>
      <c r="F9" s="129"/>
      <c r="G9" s="129"/>
      <c r="H9" s="226"/>
      <c r="I9" s="226"/>
      <c r="J9" s="131"/>
      <c r="K9" s="227"/>
    </row>
    <row r="10" spans="1:14" ht="15" customHeight="1" x14ac:dyDescent="0.25">
      <c r="A10" s="228"/>
      <c r="C10" s="130" t="s">
        <v>399</v>
      </c>
      <c r="D10" s="141"/>
      <c r="E10" s="250"/>
      <c r="F10" s="140"/>
      <c r="G10" s="140"/>
    </row>
    <row r="11" spans="1:14" ht="15" customHeight="1" x14ac:dyDescent="0.25">
      <c r="A11" s="228">
        <v>1</v>
      </c>
      <c r="C11" s="231" t="s">
        <v>398</v>
      </c>
      <c r="D11" s="141">
        <v>1</v>
      </c>
      <c r="E11" s="250" t="s">
        <v>286</v>
      </c>
      <c r="F11" s="199"/>
      <c r="G11" s="199"/>
      <c r="H11" s="232">
        <f t="shared" ref="H11:H44" si="0">D11*F11</f>
        <v>0</v>
      </c>
      <c r="I11" s="232">
        <f t="shared" ref="I11:I35" si="1">D11*G11</f>
        <v>0</v>
      </c>
      <c r="J11" s="233">
        <f t="shared" ref="J11:J44" si="2">H11+I11</f>
        <v>0</v>
      </c>
    </row>
    <row r="12" spans="1:14" ht="15" customHeight="1" x14ac:dyDescent="0.25">
      <c r="A12" s="228"/>
      <c r="C12" s="234" t="s">
        <v>397</v>
      </c>
      <c r="D12" s="141"/>
      <c r="E12" s="250"/>
      <c r="F12" s="140"/>
      <c r="G12" s="140"/>
      <c r="H12" s="232"/>
      <c r="I12" s="232"/>
      <c r="J12" s="233"/>
    </row>
    <row r="13" spans="1:14" ht="15" customHeight="1" x14ac:dyDescent="0.25">
      <c r="A13" s="228"/>
      <c r="C13" s="234" t="s">
        <v>396</v>
      </c>
      <c r="D13" s="141"/>
      <c r="E13" s="250"/>
      <c r="F13" s="140"/>
      <c r="G13" s="140"/>
      <c r="H13" s="232"/>
      <c r="I13" s="232"/>
      <c r="J13" s="233"/>
    </row>
    <row r="14" spans="1:14" ht="15" customHeight="1" x14ac:dyDescent="0.25">
      <c r="A14" s="228">
        <v>2</v>
      </c>
      <c r="C14" s="231" t="s">
        <v>395</v>
      </c>
      <c r="D14" s="141">
        <v>1</v>
      </c>
      <c r="E14" s="250" t="s">
        <v>286</v>
      </c>
      <c r="F14" s="199"/>
      <c r="G14" s="199"/>
      <c r="H14" s="232">
        <f t="shared" si="0"/>
        <v>0</v>
      </c>
      <c r="I14" s="232">
        <f t="shared" si="1"/>
        <v>0</v>
      </c>
      <c r="J14" s="233">
        <f t="shared" si="2"/>
        <v>0</v>
      </c>
    </row>
    <row r="15" spans="1:14" ht="15" customHeight="1" x14ac:dyDescent="0.25">
      <c r="A15" s="228"/>
      <c r="C15" s="235"/>
      <c r="D15" s="141"/>
      <c r="E15" s="250"/>
      <c r="F15" s="140"/>
      <c r="G15" s="140"/>
      <c r="H15" s="232"/>
      <c r="I15" s="232"/>
      <c r="J15" s="233"/>
    </row>
    <row r="16" spans="1:14" ht="15" customHeight="1" x14ac:dyDescent="0.25">
      <c r="A16" s="228"/>
      <c r="C16" s="130" t="s">
        <v>340</v>
      </c>
      <c r="D16" s="141"/>
      <c r="E16" s="250"/>
      <c r="F16" s="140"/>
      <c r="G16" s="140"/>
      <c r="H16" s="232"/>
      <c r="I16" s="232"/>
      <c r="J16" s="233"/>
    </row>
    <row r="17" spans="1:10" ht="15" customHeight="1" x14ac:dyDescent="0.25">
      <c r="A17" s="228">
        <v>3</v>
      </c>
      <c r="C17" s="231" t="s">
        <v>394</v>
      </c>
      <c r="D17" s="141">
        <v>40</v>
      </c>
      <c r="E17" s="250" t="s">
        <v>35</v>
      </c>
      <c r="F17" s="199"/>
      <c r="G17" s="199"/>
      <c r="H17" s="232">
        <f t="shared" si="0"/>
        <v>0</v>
      </c>
      <c r="I17" s="232">
        <f t="shared" si="1"/>
        <v>0</v>
      </c>
      <c r="J17" s="233">
        <f t="shared" si="2"/>
        <v>0</v>
      </c>
    </row>
    <row r="18" spans="1:10" ht="15" customHeight="1" x14ac:dyDescent="0.25">
      <c r="A18" s="228">
        <v>4</v>
      </c>
      <c r="C18" s="231" t="s">
        <v>393</v>
      </c>
      <c r="D18" s="141">
        <v>500</v>
      </c>
      <c r="E18" s="250" t="s">
        <v>35</v>
      </c>
      <c r="F18" s="199"/>
      <c r="G18" s="199"/>
      <c r="H18" s="232">
        <f t="shared" si="0"/>
        <v>0</v>
      </c>
      <c r="I18" s="232">
        <f t="shared" si="1"/>
        <v>0</v>
      </c>
      <c r="J18" s="233">
        <f t="shared" si="2"/>
        <v>0</v>
      </c>
    </row>
    <row r="19" spans="1:10" ht="15" customHeight="1" x14ac:dyDescent="0.25">
      <c r="A19" s="228">
        <v>5</v>
      </c>
      <c r="C19" s="231" t="s">
        <v>392</v>
      </c>
      <c r="D19" s="141">
        <v>10</v>
      </c>
      <c r="E19" s="250" t="s">
        <v>132</v>
      </c>
      <c r="F19" s="199"/>
      <c r="G19" s="199"/>
      <c r="H19" s="232">
        <f t="shared" si="0"/>
        <v>0</v>
      </c>
      <c r="I19" s="232">
        <f t="shared" si="1"/>
        <v>0</v>
      </c>
      <c r="J19" s="233">
        <f t="shared" si="2"/>
        <v>0</v>
      </c>
    </row>
    <row r="20" spans="1:10" ht="15" customHeight="1" x14ac:dyDescent="0.25">
      <c r="A20" s="228">
        <v>6</v>
      </c>
      <c r="C20" s="231" t="s">
        <v>391</v>
      </c>
      <c r="D20" s="141">
        <v>1</v>
      </c>
      <c r="E20" s="250" t="s">
        <v>286</v>
      </c>
      <c r="F20" s="199"/>
      <c r="G20" s="199"/>
      <c r="H20" s="232">
        <f t="shared" si="0"/>
        <v>0</v>
      </c>
      <c r="I20" s="232">
        <f t="shared" si="1"/>
        <v>0</v>
      </c>
      <c r="J20" s="233">
        <f t="shared" si="2"/>
        <v>0</v>
      </c>
    </row>
    <row r="21" spans="1:10" ht="15" customHeight="1" x14ac:dyDescent="0.25">
      <c r="A21" s="228"/>
      <c r="C21" s="235"/>
      <c r="D21" s="141"/>
      <c r="E21" s="250"/>
      <c r="F21" s="140"/>
      <c r="G21" s="140"/>
      <c r="H21" s="232"/>
      <c r="I21" s="232"/>
      <c r="J21" s="233"/>
    </row>
    <row r="22" spans="1:10" ht="15" customHeight="1" x14ac:dyDescent="0.25">
      <c r="A22" s="228"/>
      <c r="C22" s="130" t="s">
        <v>316</v>
      </c>
      <c r="D22" s="141"/>
      <c r="E22" s="250"/>
      <c r="F22" s="140"/>
      <c r="G22" s="140"/>
      <c r="H22" s="232"/>
      <c r="I22" s="232"/>
      <c r="J22" s="233"/>
    </row>
    <row r="23" spans="1:10" ht="15" customHeight="1" x14ac:dyDescent="0.25">
      <c r="A23" s="228">
        <v>7</v>
      </c>
      <c r="C23" s="231" t="s">
        <v>390</v>
      </c>
      <c r="D23" s="141">
        <v>4</v>
      </c>
      <c r="E23" s="250" t="s">
        <v>132</v>
      </c>
      <c r="F23" s="199"/>
      <c r="G23" s="199"/>
      <c r="H23" s="232">
        <f t="shared" si="0"/>
        <v>0</v>
      </c>
      <c r="I23" s="232">
        <f t="shared" si="1"/>
        <v>0</v>
      </c>
      <c r="J23" s="233">
        <f t="shared" si="2"/>
        <v>0</v>
      </c>
    </row>
    <row r="24" spans="1:10" ht="15" customHeight="1" x14ac:dyDescent="0.25">
      <c r="A24" s="228">
        <v>8</v>
      </c>
      <c r="C24" s="231" t="s">
        <v>389</v>
      </c>
      <c r="D24" s="141">
        <v>1</v>
      </c>
      <c r="E24" s="250" t="s">
        <v>132</v>
      </c>
      <c r="F24" s="199"/>
      <c r="G24" s="199"/>
      <c r="H24" s="232">
        <f t="shared" si="0"/>
        <v>0</v>
      </c>
      <c r="I24" s="232">
        <f t="shared" si="1"/>
        <v>0</v>
      </c>
      <c r="J24" s="233">
        <f t="shared" si="2"/>
        <v>0</v>
      </c>
    </row>
    <row r="25" spans="1:10" ht="15" customHeight="1" x14ac:dyDescent="0.25">
      <c r="A25" s="228">
        <v>9</v>
      </c>
      <c r="C25" s="231" t="s">
        <v>388</v>
      </c>
      <c r="D25" s="141">
        <v>1</v>
      </c>
      <c r="E25" s="250" t="s">
        <v>132</v>
      </c>
      <c r="F25" s="199"/>
      <c r="G25" s="199"/>
      <c r="H25" s="232">
        <f t="shared" si="0"/>
        <v>0</v>
      </c>
      <c r="I25" s="232">
        <f t="shared" si="1"/>
        <v>0</v>
      </c>
      <c r="J25" s="233">
        <f t="shared" si="2"/>
        <v>0</v>
      </c>
    </row>
    <row r="26" spans="1:10" ht="15" customHeight="1" x14ac:dyDescent="0.25">
      <c r="A26" s="228">
        <v>10</v>
      </c>
      <c r="C26" s="235" t="s">
        <v>387</v>
      </c>
      <c r="D26" s="141">
        <v>2</v>
      </c>
      <c r="E26" s="250" t="s">
        <v>132</v>
      </c>
      <c r="F26" s="199"/>
      <c r="G26" s="199"/>
      <c r="H26" s="232">
        <f t="shared" si="0"/>
        <v>0</v>
      </c>
      <c r="I26" s="232">
        <f t="shared" si="1"/>
        <v>0</v>
      </c>
      <c r="J26" s="233">
        <f t="shared" si="2"/>
        <v>0</v>
      </c>
    </row>
    <row r="27" spans="1:10" ht="15" customHeight="1" x14ac:dyDescent="0.25">
      <c r="A27" s="228">
        <v>11</v>
      </c>
      <c r="C27" s="235" t="s">
        <v>386</v>
      </c>
      <c r="D27" s="141">
        <v>4</v>
      </c>
      <c r="E27" s="250" t="s">
        <v>132</v>
      </c>
      <c r="F27" s="199"/>
      <c r="G27" s="199"/>
      <c r="H27" s="232">
        <f t="shared" si="0"/>
        <v>0</v>
      </c>
      <c r="I27" s="232">
        <f t="shared" si="1"/>
        <v>0</v>
      </c>
      <c r="J27" s="233">
        <f t="shared" si="2"/>
        <v>0</v>
      </c>
    </row>
    <row r="28" spans="1:10" ht="15" customHeight="1" x14ac:dyDescent="0.25">
      <c r="A28" s="228">
        <v>12</v>
      </c>
      <c r="C28" s="235" t="s">
        <v>385</v>
      </c>
      <c r="D28" s="141">
        <v>1</v>
      </c>
      <c r="E28" s="250" t="s">
        <v>286</v>
      </c>
      <c r="F28" s="199"/>
      <c r="G28" s="199"/>
      <c r="H28" s="232">
        <f t="shared" si="0"/>
        <v>0</v>
      </c>
      <c r="I28" s="232">
        <f t="shared" si="1"/>
        <v>0</v>
      </c>
      <c r="J28" s="233">
        <f t="shared" si="2"/>
        <v>0</v>
      </c>
    </row>
    <row r="29" spans="1:10" ht="15" customHeight="1" x14ac:dyDescent="0.25">
      <c r="A29" s="228">
        <v>13</v>
      </c>
      <c r="C29" s="235" t="s">
        <v>384</v>
      </c>
      <c r="D29" s="141">
        <v>1</v>
      </c>
      <c r="E29" s="250" t="s">
        <v>286</v>
      </c>
      <c r="F29" s="199"/>
      <c r="G29" s="199"/>
      <c r="H29" s="232">
        <f t="shared" si="0"/>
        <v>0</v>
      </c>
      <c r="I29" s="232">
        <f t="shared" si="1"/>
        <v>0</v>
      </c>
      <c r="J29" s="233">
        <f t="shared" si="2"/>
        <v>0</v>
      </c>
    </row>
    <row r="30" spans="1:10" ht="15" customHeight="1" x14ac:dyDescent="0.25">
      <c r="A30" s="228"/>
      <c r="C30" s="235"/>
      <c r="D30" s="141"/>
      <c r="E30" s="250"/>
      <c r="F30" s="140"/>
      <c r="G30" s="140"/>
      <c r="H30" s="232"/>
      <c r="I30" s="232"/>
      <c r="J30" s="233"/>
    </row>
    <row r="31" spans="1:10" ht="15" customHeight="1" x14ac:dyDescent="0.25">
      <c r="A31" s="228"/>
      <c r="C31" s="130" t="s">
        <v>304</v>
      </c>
      <c r="D31" s="141"/>
      <c r="E31" s="250"/>
      <c r="F31" s="140"/>
      <c r="G31" s="140"/>
      <c r="H31" s="232"/>
      <c r="I31" s="232"/>
      <c r="J31" s="233"/>
    </row>
    <row r="32" spans="1:10" ht="15" customHeight="1" x14ac:dyDescent="0.25">
      <c r="A32" s="228">
        <v>14</v>
      </c>
      <c r="C32" s="235" t="s">
        <v>313</v>
      </c>
      <c r="D32" s="141">
        <v>30</v>
      </c>
      <c r="E32" s="250" t="s">
        <v>35</v>
      </c>
      <c r="F32" s="199"/>
      <c r="G32" s="199"/>
      <c r="H32" s="232">
        <f t="shared" si="0"/>
        <v>0</v>
      </c>
      <c r="I32" s="232">
        <f t="shared" si="1"/>
        <v>0</v>
      </c>
      <c r="J32" s="233">
        <f t="shared" si="2"/>
        <v>0</v>
      </c>
    </row>
    <row r="33" spans="1:11" ht="15" customHeight="1" x14ac:dyDescent="0.25">
      <c r="A33" s="228">
        <v>15</v>
      </c>
      <c r="C33" s="235" t="s">
        <v>383</v>
      </c>
      <c r="D33" s="141">
        <v>150</v>
      </c>
      <c r="E33" s="250" t="s">
        <v>35</v>
      </c>
      <c r="F33" s="199"/>
      <c r="G33" s="199"/>
      <c r="H33" s="232">
        <f t="shared" si="0"/>
        <v>0</v>
      </c>
      <c r="I33" s="232">
        <f t="shared" si="1"/>
        <v>0</v>
      </c>
      <c r="J33" s="233">
        <f t="shared" si="2"/>
        <v>0</v>
      </c>
    </row>
    <row r="34" spans="1:11" ht="15" customHeight="1" x14ac:dyDescent="0.25">
      <c r="A34" s="228">
        <v>16</v>
      </c>
      <c r="C34" s="235" t="s">
        <v>382</v>
      </c>
      <c r="D34" s="141">
        <v>30</v>
      </c>
      <c r="E34" s="250" t="s">
        <v>35</v>
      </c>
      <c r="F34" s="199"/>
      <c r="G34" s="199"/>
      <c r="H34" s="232">
        <f t="shared" si="0"/>
        <v>0</v>
      </c>
      <c r="I34" s="232">
        <f t="shared" si="1"/>
        <v>0</v>
      </c>
      <c r="J34" s="233">
        <f t="shared" si="2"/>
        <v>0</v>
      </c>
    </row>
    <row r="35" spans="1:11" ht="15" customHeight="1" x14ac:dyDescent="0.25">
      <c r="A35" s="228">
        <v>17</v>
      </c>
      <c r="C35" s="235" t="s">
        <v>307</v>
      </c>
      <c r="D35" s="141">
        <v>1</v>
      </c>
      <c r="E35" s="250" t="s">
        <v>286</v>
      </c>
      <c r="F35" s="199"/>
      <c r="G35" s="199"/>
      <c r="H35" s="232">
        <f t="shared" si="0"/>
        <v>0</v>
      </c>
      <c r="I35" s="232">
        <f t="shared" si="1"/>
        <v>0</v>
      </c>
      <c r="J35" s="233">
        <f t="shared" si="2"/>
        <v>0</v>
      </c>
    </row>
    <row r="36" spans="1:11" ht="15" customHeight="1" x14ac:dyDescent="0.25">
      <c r="A36" s="228"/>
      <c r="C36" s="235"/>
      <c r="D36" s="141"/>
      <c r="E36" s="250"/>
      <c r="F36" s="140"/>
      <c r="G36" s="140"/>
      <c r="H36" s="232"/>
      <c r="I36" s="232"/>
      <c r="J36" s="233"/>
    </row>
    <row r="37" spans="1:11" ht="15" customHeight="1" x14ac:dyDescent="0.25">
      <c r="A37" s="228"/>
      <c r="C37" s="235"/>
      <c r="D37" s="141"/>
      <c r="E37" s="250"/>
      <c r="F37" s="140"/>
      <c r="G37" s="140"/>
      <c r="H37" s="232"/>
      <c r="I37" s="232"/>
      <c r="J37" s="233"/>
    </row>
    <row r="38" spans="1:11" ht="15" customHeight="1" x14ac:dyDescent="0.25">
      <c r="A38" s="228">
        <v>18</v>
      </c>
      <c r="C38" s="235" t="s">
        <v>381</v>
      </c>
      <c r="D38" s="141">
        <v>1</v>
      </c>
      <c r="E38" s="250" t="s">
        <v>286</v>
      </c>
      <c r="F38" s="199"/>
      <c r="G38" s="140"/>
      <c r="H38" s="232">
        <f t="shared" si="0"/>
        <v>0</v>
      </c>
      <c r="I38" s="232"/>
      <c r="J38" s="233">
        <f t="shared" si="2"/>
        <v>0</v>
      </c>
    </row>
    <row r="39" spans="1:11" ht="15" customHeight="1" x14ac:dyDescent="0.25">
      <c r="A39" s="228">
        <v>19</v>
      </c>
      <c r="C39" s="235" t="s">
        <v>105</v>
      </c>
      <c r="D39" s="141">
        <v>1</v>
      </c>
      <c r="E39" s="250" t="s">
        <v>286</v>
      </c>
      <c r="F39" s="199"/>
      <c r="G39" s="140"/>
      <c r="H39" s="232">
        <f t="shared" si="0"/>
        <v>0</v>
      </c>
      <c r="I39" s="232"/>
      <c r="J39" s="233">
        <f t="shared" si="2"/>
        <v>0</v>
      </c>
    </row>
    <row r="40" spans="1:11" ht="15" customHeight="1" x14ac:dyDescent="0.25">
      <c r="A40" s="228">
        <v>20</v>
      </c>
      <c r="C40" s="235" t="s">
        <v>291</v>
      </c>
      <c r="D40" s="141">
        <v>1</v>
      </c>
      <c r="E40" s="250" t="s">
        <v>286</v>
      </c>
      <c r="F40" s="199"/>
      <c r="G40" s="140"/>
      <c r="H40" s="232">
        <f t="shared" si="0"/>
        <v>0</v>
      </c>
      <c r="I40" s="232"/>
      <c r="J40" s="233">
        <f t="shared" si="2"/>
        <v>0</v>
      </c>
    </row>
    <row r="41" spans="1:11" ht="15" customHeight="1" x14ac:dyDescent="0.25">
      <c r="A41" s="228">
        <v>21</v>
      </c>
      <c r="C41" s="235" t="s">
        <v>289</v>
      </c>
      <c r="D41" s="141">
        <v>1</v>
      </c>
      <c r="E41" s="250" t="s">
        <v>286</v>
      </c>
      <c r="F41" s="199"/>
      <c r="G41" s="140"/>
      <c r="H41" s="232">
        <f t="shared" si="0"/>
        <v>0</v>
      </c>
      <c r="I41" s="232"/>
      <c r="J41" s="233">
        <f t="shared" si="2"/>
        <v>0</v>
      </c>
    </row>
    <row r="42" spans="1:11" ht="15" customHeight="1" x14ac:dyDescent="0.25">
      <c r="A42" s="228">
        <v>22</v>
      </c>
      <c r="C42" s="235" t="s">
        <v>288</v>
      </c>
      <c r="D42" s="141">
        <v>1</v>
      </c>
      <c r="E42" s="250" t="s">
        <v>286</v>
      </c>
      <c r="F42" s="199"/>
      <c r="G42" s="140"/>
      <c r="H42" s="232">
        <f t="shared" si="0"/>
        <v>0</v>
      </c>
      <c r="I42" s="232"/>
      <c r="J42" s="233">
        <f t="shared" si="2"/>
        <v>0</v>
      </c>
    </row>
    <row r="43" spans="1:11" ht="15" customHeight="1" x14ac:dyDescent="0.25">
      <c r="A43" s="228">
        <v>23</v>
      </c>
      <c r="C43" s="235" t="s">
        <v>380</v>
      </c>
      <c r="D43" s="141">
        <v>1</v>
      </c>
      <c r="E43" s="250" t="s">
        <v>286</v>
      </c>
      <c r="F43" s="199"/>
      <c r="G43" s="140"/>
      <c r="H43" s="232">
        <f t="shared" si="0"/>
        <v>0</v>
      </c>
      <c r="I43" s="232"/>
      <c r="J43" s="233">
        <f t="shared" si="2"/>
        <v>0</v>
      </c>
    </row>
    <row r="44" spans="1:11" ht="15" customHeight="1" x14ac:dyDescent="0.25">
      <c r="A44" s="228">
        <v>24</v>
      </c>
      <c r="C44" s="235" t="s">
        <v>287</v>
      </c>
      <c r="D44" s="141">
        <v>1</v>
      </c>
      <c r="E44" s="250" t="s">
        <v>286</v>
      </c>
      <c r="F44" s="199"/>
      <c r="G44" s="140"/>
      <c r="H44" s="232">
        <f t="shared" si="0"/>
        <v>0</v>
      </c>
      <c r="I44" s="232"/>
      <c r="J44" s="233">
        <f t="shared" si="2"/>
        <v>0</v>
      </c>
    </row>
    <row r="45" spans="1:11" ht="15" customHeight="1" x14ac:dyDescent="0.25">
      <c r="A45" s="228"/>
      <c r="C45" s="235"/>
      <c r="D45" s="141"/>
      <c r="E45" s="225"/>
      <c r="F45" s="140"/>
      <c r="G45" s="140"/>
      <c r="H45" s="232"/>
      <c r="I45" s="232"/>
      <c r="J45" s="233"/>
    </row>
    <row r="46" spans="1:11" ht="15" customHeight="1" thickBot="1" x14ac:dyDescent="0.3">
      <c r="A46" s="236"/>
      <c r="B46" s="187"/>
      <c r="C46" s="237"/>
      <c r="D46" s="238"/>
      <c r="E46" s="239"/>
      <c r="F46" s="128"/>
      <c r="G46" s="128"/>
      <c r="H46" s="251"/>
      <c r="I46" s="251"/>
      <c r="J46" s="252"/>
      <c r="K46" s="188"/>
    </row>
    <row r="47" spans="1:11" ht="20.100000000000001" customHeight="1" thickBot="1" x14ac:dyDescent="0.35">
      <c r="A47" s="242"/>
      <c r="B47" s="243"/>
      <c r="C47" s="127" t="s">
        <v>285</v>
      </c>
      <c r="D47" s="244">
        <f>SUM(D9:D46)</f>
        <v>785</v>
      </c>
      <c r="E47" s="125"/>
      <c r="F47" s="126"/>
      <c r="G47" s="126"/>
      <c r="H47" s="178">
        <f>SUM(H9:H46)</f>
        <v>0</v>
      </c>
      <c r="I47" s="178">
        <f>SUM(I9:I46)</f>
        <v>0</v>
      </c>
      <c r="J47" s="179">
        <f>SUM(J9:J46)</f>
        <v>0</v>
      </c>
      <c r="K47" s="245"/>
    </row>
    <row r="48" spans="1:11" s="212" customFormat="1" ht="15" customHeight="1" x14ac:dyDescent="0.25">
      <c r="C48" s="246"/>
      <c r="D48" s="213"/>
      <c r="F48" s="124"/>
      <c r="G48" s="124"/>
      <c r="H48" s="214"/>
      <c r="I48" s="214"/>
      <c r="J48" s="123"/>
    </row>
    <row r="49" spans="1:22" x14ac:dyDescent="0.25">
      <c r="A49" s="212"/>
      <c r="B49" s="212"/>
      <c r="C49" s="212"/>
      <c r="D49" s="213"/>
      <c r="E49" s="212"/>
      <c r="F49" s="124"/>
      <c r="G49" s="124"/>
      <c r="H49" s="214"/>
      <c r="I49" s="214"/>
      <c r="J49" s="123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</row>
    <row r="50" spans="1:22" x14ac:dyDescent="0.25">
      <c r="A50" s="212"/>
      <c r="B50" s="212"/>
      <c r="C50" s="212"/>
      <c r="D50" s="213"/>
      <c r="E50" s="212"/>
      <c r="F50" s="124"/>
      <c r="G50" s="124"/>
      <c r="H50" s="214"/>
      <c r="I50" s="214"/>
      <c r="J50" s="123"/>
      <c r="K50" s="212"/>
      <c r="L50" s="212"/>
      <c r="M50" s="212"/>
      <c r="N50" s="212"/>
      <c r="O50" s="212"/>
      <c r="P50" s="212"/>
      <c r="Q50" s="212"/>
      <c r="R50" s="212"/>
      <c r="S50" s="212"/>
      <c r="T50" s="212"/>
      <c r="U50" s="212"/>
      <c r="V50" s="212"/>
    </row>
    <row r="51" spans="1:22" x14ac:dyDescent="0.25">
      <c r="A51" s="212"/>
      <c r="B51" s="212"/>
      <c r="C51" s="212"/>
      <c r="D51" s="213"/>
      <c r="E51" s="212"/>
      <c r="F51" s="124"/>
      <c r="G51" s="124"/>
      <c r="H51" s="214"/>
      <c r="I51" s="214"/>
      <c r="J51" s="123"/>
      <c r="K51" s="212"/>
      <c r="L51" s="212"/>
      <c r="M51" s="212"/>
      <c r="N51" s="212"/>
      <c r="O51" s="212"/>
      <c r="P51" s="212"/>
      <c r="Q51" s="212"/>
      <c r="R51" s="212"/>
      <c r="S51" s="212"/>
      <c r="T51" s="212"/>
      <c r="U51" s="212"/>
      <c r="V51" s="212"/>
    </row>
    <row r="52" spans="1:22" x14ac:dyDescent="0.25">
      <c r="A52" s="212"/>
      <c r="B52" s="212"/>
      <c r="C52" s="212"/>
      <c r="D52" s="213"/>
      <c r="E52" s="212"/>
      <c r="F52" s="124"/>
      <c r="G52" s="124"/>
      <c r="H52" s="214"/>
      <c r="I52" s="214"/>
      <c r="J52" s="123"/>
      <c r="K52" s="212"/>
      <c r="L52" s="212"/>
      <c r="M52" s="212"/>
      <c r="N52" s="212"/>
      <c r="O52" s="212"/>
      <c r="P52" s="212"/>
      <c r="Q52" s="212"/>
      <c r="R52" s="212"/>
      <c r="S52" s="212"/>
      <c r="T52" s="212"/>
      <c r="U52" s="212"/>
      <c r="V52" s="212"/>
    </row>
    <row r="53" spans="1:22" x14ac:dyDescent="0.25">
      <c r="A53" s="212"/>
      <c r="B53" s="212"/>
      <c r="C53" s="212"/>
      <c r="D53" s="213"/>
      <c r="E53" s="212"/>
      <c r="F53" s="124"/>
      <c r="G53" s="124"/>
      <c r="H53" s="214"/>
      <c r="I53" s="214"/>
      <c r="J53" s="123"/>
      <c r="K53" s="212"/>
      <c r="L53" s="212"/>
      <c r="M53" s="212"/>
      <c r="N53" s="212"/>
      <c r="O53" s="212"/>
      <c r="P53" s="212"/>
      <c r="Q53" s="212"/>
      <c r="R53" s="212"/>
      <c r="S53" s="212"/>
      <c r="T53" s="212"/>
      <c r="U53" s="212"/>
      <c r="V53" s="212"/>
    </row>
    <row r="54" spans="1:22" x14ac:dyDescent="0.25">
      <c r="A54" s="212"/>
      <c r="B54" s="212"/>
      <c r="C54" s="212"/>
      <c r="D54" s="213"/>
      <c r="E54" s="212"/>
      <c r="F54" s="124"/>
      <c r="G54" s="124"/>
      <c r="H54" s="214"/>
      <c r="I54" s="214"/>
      <c r="J54" s="123"/>
      <c r="K54" s="212"/>
      <c r="L54" s="212"/>
      <c r="M54" s="212"/>
      <c r="N54" s="212"/>
      <c r="O54" s="212"/>
      <c r="P54" s="212"/>
      <c r="Q54" s="212"/>
      <c r="R54" s="212"/>
      <c r="S54" s="212"/>
      <c r="T54" s="212"/>
      <c r="U54" s="212"/>
      <c r="V54" s="212"/>
    </row>
    <row r="55" spans="1:22" x14ac:dyDescent="0.25">
      <c r="A55" s="212"/>
      <c r="B55" s="212"/>
      <c r="C55" s="212"/>
      <c r="D55" s="213"/>
      <c r="E55" s="212"/>
      <c r="F55" s="124"/>
      <c r="G55" s="124"/>
      <c r="H55" s="214"/>
      <c r="I55" s="214"/>
      <c r="J55" s="123"/>
      <c r="K55" s="212"/>
      <c r="L55" s="212"/>
      <c r="M55" s="212"/>
      <c r="N55" s="212"/>
      <c r="O55" s="212"/>
      <c r="P55" s="212"/>
      <c r="Q55" s="212"/>
      <c r="R55" s="212"/>
      <c r="S55" s="212"/>
      <c r="T55" s="212"/>
      <c r="U55" s="212"/>
      <c r="V55" s="212"/>
    </row>
    <row r="56" spans="1:22" x14ac:dyDescent="0.25">
      <c r="A56" s="212"/>
      <c r="B56" s="212"/>
      <c r="C56" s="212"/>
      <c r="D56" s="213"/>
      <c r="E56" s="212"/>
      <c r="F56" s="124"/>
      <c r="G56" s="124"/>
      <c r="H56" s="214"/>
      <c r="I56" s="214"/>
      <c r="J56" s="123"/>
      <c r="K56" s="212"/>
      <c r="L56" s="212"/>
      <c r="M56" s="212"/>
      <c r="N56" s="212"/>
      <c r="O56" s="212"/>
      <c r="P56" s="212"/>
      <c r="Q56" s="212"/>
      <c r="R56" s="212"/>
      <c r="S56" s="212"/>
      <c r="T56" s="212"/>
      <c r="U56" s="212"/>
      <c r="V56" s="212"/>
    </row>
    <row r="57" spans="1:22" x14ac:dyDescent="0.25">
      <c r="A57" s="212"/>
      <c r="B57" s="212"/>
      <c r="C57" s="212"/>
      <c r="D57" s="213"/>
      <c r="E57" s="212"/>
      <c r="F57" s="124"/>
      <c r="G57" s="124"/>
      <c r="H57" s="214"/>
      <c r="I57" s="214"/>
      <c r="J57" s="123"/>
      <c r="K57" s="212"/>
      <c r="L57" s="212"/>
      <c r="M57" s="212"/>
      <c r="N57" s="212"/>
      <c r="O57" s="212"/>
      <c r="P57" s="212"/>
      <c r="Q57" s="212"/>
      <c r="R57" s="212"/>
      <c r="S57" s="212"/>
      <c r="T57" s="212"/>
      <c r="U57" s="212"/>
      <c r="V57" s="212"/>
    </row>
    <row r="58" spans="1:22" x14ac:dyDescent="0.25">
      <c r="A58" s="212"/>
      <c r="B58" s="212"/>
      <c r="C58" s="212"/>
      <c r="D58" s="213"/>
      <c r="E58" s="212"/>
      <c r="F58" s="124"/>
      <c r="G58" s="124"/>
      <c r="H58" s="214"/>
      <c r="I58" s="214"/>
      <c r="J58" s="123"/>
      <c r="K58" s="212"/>
      <c r="L58" s="212"/>
      <c r="M58" s="212"/>
      <c r="N58" s="212"/>
      <c r="O58" s="212"/>
      <c r="P58" s="212"/>
      <c r="Q58" s="212"/>
      <c r="R58" s="212"/>
      <c r="S58" s="212"/>
      <c r="T58" s="212"/>
      <c r="U58" s="212"/>
      <c r="V58" s="212"/>
    </row>
    <row r="59" spans="1:22" x14ac:dyDescent="0.25">
      <c r="A59" s="212"/>
      <c r="B59" s="212"/>
      <c r="C59" s="212"/>
      <c r="D59" s="213"/>
      <c r="E59" s="212"/>
      <c r="F59" s="124"/>
      <c r="G59" s="124"/>
      <c r="H59" s="214"/>
      <c r="I59" s="214"/>
      <c r="J59" s="123"/>
      <c r="K59" s="212"/>
      <c r="L59" s="212"/>
      <c r="M59" s="212"/>
      <c r="N59" s="212"/>
      <c r="O59" s="212"/>
      <c r="P59" s="212"/>
      <c r="Q59" s="212"/>
      <c r="R59" s="212"/>
      <c r="S59" s="212"/>
      <c r="T59" s="212"/>
      <c r="U59" s="212"/>
      <c r="V59" s="212"/>
    </row>
    <row r="60" spans="1:22" x14ac:dyDescent="0.25">
      <c r="A60" s="212"/>
      <c r="B60" s="212"/>
      <c r="C60" s="212"/>
      <c r="D60" s="213"/>
      <c r="E60" s="212"/>
      <c r="F60" s="124"/>
      <c r="G60" s="124"/>
      <c r="H60" s="214"/>
      <c r="I60" s="214"/>
      <c r="J60" s="123"/>
      <c r="K60" s="212"/>
      <c r="L60" s="212"/>
      <c r="M60" s="212"/>
      <c r="N60" s="212"/>
      <c r="O60" s="212"/>
      <c r="P60" s="212"/>
      <c r="Q60" s="212"/>
      <c r="R60" s="212"/>
      <c r="S60" s="212"/>
      <c r="T60" s="212"/>
      <c r="U60" s="212"/>
      <c r="V60" s="212"/>
    </row>
    <row r="61" spans="1:22" x14ac:dyDescent="0.25">
      <c r="A61" s="212"/>
      <c r="B61" s="212"/>
      <c r="C61" s="212"/>
      <c r="D61" s="213"/>
      <c r="E61" s="212"/>
      <c r="F61" s="124"/>
      <c r="G61" s="124"/>
      <c r="H61" s="214"/>
      <c r="I61" s="214"/>
      <c r="J61" s="123"/>
      <c r="K61" s="212"/>
      <c r="L61" s="212"/>
      <c r="M61" s="212"/>
      <c r="N61" s="212"/>
      <c r="O61" s="212"/>
      <c r="P61" s="212"/>
      <c r="Q61" s="212"/>
      <c r="R61" s="212"/>
      <c r="S61" s="212"/>
      <c r="T61" s="212"/>
      <c r="U61" s="212"/>
      <c r="V61" s="212"/>
    </row>
    <row r="62" spans="1:22" x14ac:dyDescent="0.25">
      <c r="A62" s="212"/>
      <c r="B62" s="212"/>
      <c r="C62" s="212"/>
      <c r="D62" s="213"/>
      <c r="E62" s="212"/>
      <c r="F62" s="124"/>
      <c r="G62" s="124"/>
      <c r="H62" s="214"/>
      <c r="I62" s="214"/>
      <c r="J62" s="123"/>
      <c r="K62" s="212"/>
      <c r="L62" s="212"/>
      <c r="M62" s="212"/>
      <c r="N62" s="212"/>
      <c r="O62" s="212"/>
      <c r="P62" s="212"/>
      <c r="Q62" s="212"/>
      <c r="R62" s="212"/>
      <c r="S62" s="212"/>
      <c r="T62" s="212"/>
      <c r="U62" s="212"/>
      <c r="V62" s="212"/>
    </row>
    <row r="63" spans="1:22" x14ac:dyDescent="0.25">
      <c r="A63" s="212"/>
      <c r="B63" s="212"/>
      <c r="C63" s="212"/>
      <c r="D63" s="213"/>
      <c r="E63" s="212"/>
      <c r="F63" s="124"/>
      <c r="G63" s="124"/>
      <c r="H63" s="214"/>
      <c r="I63" s="214"/>
      <c r="J63" s="123"/>
      <c r="K63" s="212"/>
      <c r="L63" s="212"/>
      <c r="M63" s="212"/>
      <c r="N63" s="212"/>
      <c r="O63" s="212"/>
      <c r="P63" s="212"/>
      <c r="Q63" s="212"/>
      <c r="R63" s="212"/>
      <c r="S63" s="212"/>
      <c r="T63" s="212"/>
      <c r="U63" s="212"/>
      <c r="V63" s="212"/>
    </row>
    <row r="64" spans="1:22" x14ac:dyDescent="0.25">
      <c r="A64" s="212"/>
      <c r="B64" s="212"/>
      <c r="C64" s="212"/>
      <c r="D64" s="213"/>
      <c r="E64" s="212"/>
      <c r="F64" s="124"/>
      <c r="G64" s="124"/>
      <c r="H64" s="214"/>
      <c r="I64" s="214"/>
      <c r="J64" s="123"/>
      <c r="K64" s="212"/>
      <c r="L64" s="212"/>
      <c r="M64" s="212"/>
      <c r="N64" s="212"/>
      <c r="O64" s="212"/>
      <c r="P64" s="212"/>
      <c r="Q64" s="212"/>
      <c r="R64" s="212"/>
      <c r="S64" s="212"/>
      <c r="T64" s="212"/>
      <c r="U64" s="212"/>
      <c r="V64" s="212"/>
    </row>
    <row r="65" spans="1:22" x14ac:dyDescent="0.25">
      <c r="A65" s="212"/>
      <c r="B65" s="212"/>
      <c r="C65" s="212"/>
      <c r="D65" s="213"/>
      <c r="E65" s="212"/>
      <c r="F65" s="124"/>
      <c r="G65" s="124"/>
      <c r="H65" s="214"/>
      <c r="I65" s="214"/>
      <c r="J65" s="123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</row>
    <row r="66" spans="1:22" x14ac:dyDescent="0.25">
      <c r="A66" s="212"/>
      <c r="B66" s="212"/>
      <c r="C66" s="212"/>
      <c r="D66" s="213"/>
      <c r="E66" s="212"/>
      <c r="F66" s="124"/>
      <c r="G66" s="124"/>
      <c r="H66" s="214"/>
      <c r="I66" s="214"/>
      <c r="J66" s="123"/>
      <c r="K66" s="212"/>
      <c r="L66" s="212"/>
      <c r="M66" s="212"/>
      <c r="N66" s="212"/>
      <c r="O66" s="212"/>
      <c r="P66" s="212"/>
      <c r="Q66" s="212"/>
      <c r="R66" s="212"/>
      <c r="S66" s="212"/>
      <c r="T66" s="212"/>
      <c r="U66" s="212"/>
      <c r="V66" s="212"/>
    </row>
    <row r="67" spans="1:22" x14ac:dyDescent="0.25">
      <c r="A67" s="212"/>
      <c r="B67" s="212"/>
      <c r="C67" s="212"/>
      <c r="D67" s="213"/>
      <c r="E67" s="212"/>
      <c r="F67" s="124"/>
      <c r="G67" s="124"/>
      <c r="H67" s="214"/>
      <c r="I67" s="214"/>
      <c r="J67" s="123"/>
      <c r="K67" s="212"/>
      <c r="L67" s="212"/>
      <c r="M67" s="212"/>
      <c r="N67" s="212"/>
      <c r="O67" s="212"/>
      <c r="P67" s="212"/>
      <c r="Q67" s="212"/>
      <c r="R67" s="212"/>
      <c r="S67" s="212"/>
      <c r="T67" s="212"/>
      <c r="U67" s="212"/>
      <c r="V67" s="212"/>
    </row>
    <row r="68" spans="1:22" x14ac:dyDescent="0.25">
      <c r="A68" s="212"/>
      <c r="B68" s="212"/>
      <c r="C68" s="212"/>
      <c r="D68" s="213"/>
      <c r="E68" s="212"/>
      <c r="F68" s="124"/>
      <c r="G68" s="124"/>
      <c r="H68" s="214"/>
      <c r="I68" s="214"/>
      <c r="J68" s="123"/>
      <c r="K68" s="212"/>
      <c r="L68" s="212"/>
      <c r="M68" s="212"/>
      <c r="N68" s="212"/>
      <c r="O68" s="212"/>
      <c r="P68" s="212"/>
      <c r="Q68" s="212"/>
      <c r="R68" s="212"/>
      <c r="S68" s="212"/>
      <c r="T68" s="212"/>
      <c r="U68" s="212"/>
      <c r="V68" s="212"/>
    </row>
    <row r="69" spans="1:22" x14ac:dyDescent="0.25">
      <c r="A69" s="212"/>
      <c r="B69" s="212"/>
      <c r="C69" s="212"/>
      <c r="D69" s="213"/>
      <c r="E69" s="212"/>
      <c r="F69" s="124"/>
      <c r="G69" s="124"/>
      <c r="H69" s="214"/>
      <c r="I69" s="214"/>
      <c r="J69" s="123"/>
      <c r="K69" s="212"/>
      <c r="L69" s="212"/>
      <c r="M69" s="212"/>
      <c r="N69" s="212"/>
      <c r="O69" s="212"/>
      <c r="P69" s="212"/>
      <c r="Q69" s="212"/>
      <c r="R69" s="212"/>
      <c r="S69" s="212"/>
      <c r="T69" s="212"/>
      <c r="U69" s="212"/>
      <c r="V69" s="212"/>
    </row>
    <row r="70" spans="1:22" x14ac:dyDescent="0.25">
      <c r="A70" s="212"/>
      <c r="B70" s="212"/>
      <c r="C70" s="212"/>
      <c r="D70" s="213"/>
      <c r="E70" s="212"/>
      <c r="F70" s="124"/>
      <c r="G70" s="124"/>
      <c r="H70" s="214"/>
      <c r="I70" s="214"/>
      <c r="J70" s="123"/>
      <c r="K70" s="212"/>
      <c r="L70" s="212"/>
      <c r="M70" s="212"/>
      <c r="N70" s="212"/>
      <c r="O70" s="212"/>
      <c r="P70" s="212"/>
      <c r="Q70" s="212"/>
      <c r="R70" s="212"/>
      <c r="S70" s="212"/>
      <c r="T70" s="212"/>
      <c r="U70" s="212"/>
      <c r="V70" s="212"/>
    </row>
    <row r="71" spans="1:22" x14ac:dyDescent="0.25">
      <c r="A71" s="212"/>
      <c r="B71" s="212"/>
      <c r="C71" s="212"/>
      <c r="D71" s="213"/>
      <c r="E71" s="212"/>
      <c r="F71" s="124"/>
      <c r="G71" s="124"/>
      <c r="H71" s="214"/>
      <c r="I71" s="214"/>
      <c r="J71" s="123"/>
      <c r="K71" s="212"/>
      <c r="L71" s="212"/>
      <c r="M71" s="212"/>
      <c r="N71" s="212"/>
      <c r="O71" s="212"/>
      <c r="P71" s="212"/>
      <c r="Q71" s="212"/>
      <c r="R71" s="212"/>
      <c r="S71" s="212"/>
      <c r="T71" s="212"/>
      <c r="U71" s="212"/>
      <c r="V71" s="212"/>
    </row>
    <row r="72" spans="1:22" x14ac:dyDescent="0.25">
      <c r="A72" s="212"/>
      <c r="B72" s="212"/>
      <c r="C72" s="212"/>
      <c r="D72" s="213"/>
      <c r="E72" s="212"/>
      <c r="F72" s="124"/>
      <c r="G72" s="124"/>
      <c r="H72" s="214"/>
      <c r="I72" s="214"/>
      <c r="J72" s="123"/>
      <c r="K72" s="212"/>
      <c r="L72" s="212"/>
      <c r="M72" s="212"/>
      <c r="N72" s="212"/>
      <c r="O72" s="212"/>
      <c r="P72" s="212"/>
      <c r="Q72" s="212"/>
      <c r="R72" s="212"/>
      <c r="S72" s="212"/>
      <c r="T72" s="212"/>
      <c r="U72" s="212"/>
      <c r="V72" s="212"/>
    </row>
    <row r="73" spans="1:22" x14ac:dyDescent="0.25">
      <c r="A73" s="212"/>
      <c r="B73" s="212"/>
      <c r="C73" s="212"/>
      <c r="D73" s="213"/>
      <c r="E73" s="212"/>
      <c r="F73" s="124"/>
      <c r="G73" s="124"/>
      <c r="H73" s="214"/>
      <c r="I73" s="214"/>
      <c r="J73" s="123"/>
      <c r="K73" s="212"/>
      <c r="L73" s="212"/>
      <c r="M73" s="212"/>
      <c r="N73" s="212"/>
      <c r="O73" s="212"/>
      <c r="P73" s="212"/>
      <c r="Q73" s="212"/>
      <c r="R73" s="212"/>
      <c r="S73" s="212"/>
      <c r="T73" s="212"/>
      <c r="U73" s="212"/>
      <c r="V73" s="212"/>
    </row>
    <row r="74" spans="1:22" x14ac:dyDescent="0.25">
      <c r="A74" s="212"/>
      <c r="B74" s="212"/>
      <c r="C74" s="212"/>
      <c r="D74" s="213"/>
      <c r="E74" s="212"/>
      <c r="F74" s="124"/>
      <c r="G74" s="124"/>
      <c r="H74" s="214"/>
      <c r="I74" s="214"/>
      <c r="J74" s="123"/>
      <c r="K74" s="212"/>
      <c r="L74" s="212"/>
      <c r="M74" s="212"/>
      <c r="N74" s="212"/>
      <c r="O74" s="212"/>
      <c r="P74" s="212"/>
      <c r="Q74" s="212"/>
      <c r="R74" s="212"/>
      <c r="S74" s="212"/>
      <c r="T74" s="212"/>
      <c r="U74" s="212"/>
      <c r="V74" s="212"/>
    </row>
    <row r="75" spans="1:22" x14ac:dyDescent="0.25">
      <c r="A75" s="212"/>
      <c r="B75" s="212"/>
      <c r="C75" s="212"/>
      <c r="D75" s="213"/>
      <c r="E75" s="212"/>
      <c r="F75" s="124"/>
      <c r="G75" s="124"/>
      <c r="H75" s="214"/>
      <c r="I75" s="214"/>
      <c r="J75" s="123"/>
      <c r="K75" s="212"/>
      <c r="L75" s="212"/>
      <c r="M75" s="212"/>
      <c r="N75" s="212"/>
      <c r="O75" s="212"/>
      <c r="P75" s="212"/>
      <c r="Q75" s="212"/>
      <c r="R75" s="212"/>
      <c r="S75" s="212"/>
      <c r="T75" s="212"/>
      <c r="U75" s="212"/>
      <c r="V75" s="212"/>
    </row>
    <row r="76" spans="1:22" x14ac:dyDescent="0.25">
      <c r="A76" s="212"/>
      <c r="B76" s="212"/>
      <c r="C76" s="212"/>
      <c r="D76" s="213"/>
      <c r="E76" s="212"/>
      <c r="F76" s="124"/>
      <c r="G76" s="124"/>
      <c r="H76" s="214"/>
      <c r="I76" s="214"/>
      <c r="J76" s="123"/>
      <c r="K76" s="212"/>
      <c r="L76" s="212"/>
      <c r="M76" s="212"/>
      <c r="N76" s="212"/>
      <c r="O76" s="212"/>
      <c r="P76" s="212"/>
      <c r="Q76" s="212"/>
      <c r="R76" s="212"/>
      <c r="S76" s="212"/>
      <c r="T76" s="212"/>
      <c r="U76" s="212"/>
      <c r="V76" s="212"/>
    </row>
    <row r="77" spans="1:22" x14ac:dyDescent="0.25">
      <c r="A77" s="212"/>
      <c r="B77" s="212"/>
      <c r="C77" s="212"/>
      <c r="D77" s="213"/>
      <c r="E77" s="212"/>
      <c r="F77" s="124"/>
      <c r="G77" s="124"/>
      <c r="H77" s="214"/>
      <c r="I77" s="214"/>
      <c r="J77" s="123"/>
      <c r="K77" s="212"/>
      <c r="L77" s="212"/>
      <c r="M77" s="212"/>
      <c r="N77" s="212"/>
      <c r="O77" s="212"/>
      <c r="P77" s="212"/>
      <c r="Q77" s="212"/>
      <c r="R77" s="212"/>
      <c r="S77" s="212"/>
      <c r="T77" s="212"/>
      <c r="U77" s="212"/>
      <c r="V77" s="212"/>
    </row>
    <row r="78" spans="1:22" x14ac:dyDescent="0.25">
      <c r="A78" s="212"/>
      <c r="B78" s="212"/>
      <c r="C78" s="212"/>
      <c r="D78" s="213"/>
      <c r="E78" s="212"/>
      <c r="F78" s="124"/>
      <c r="G78" s="124"/>
      <c r="H78" s="214"/>
      <c r="I78" s="214"/>
      <c r="J78" s="123"/>
      <c r="K78" s="212"/>
      <c r="L78" s="212"/>
      <c r="M78" s="212"/>
      <c r="N78" s="212"/>
      <c r="O78" s="212"/>
      <c r="P78" s="212"/>
      <c r="Q78" s="212"/>
      <c r="R78" s="212"/>
      <c r="S78" s="212"/>
      <c r="T78" s="212"/>
      <c r="U78" s="212"/>
      <c r="V78" s="212"/>
    </row>
    <row r="79" spans="1:22" x14ac:dyDescent="0.25">
      <c r="A79" s="606"/>
      <c r="B79" s="225"/>
      <c r="C79" s="225"/>
      <c r="D79" s="224"/>
      <c r="E79" s="225"/>
      <c r="F79" s="129"/>
      <c r="G79" s="129"/>
      <c r="H79" s="226"/>
      <c r="I79" s="226"/>
      <c r="J79" s="131"/>
      <c r="K79" s="227"/>
    </row>
    <row r="86" spans="2:2" x14ac:dyDescent="0.25">
      <c r="B86" s="74" t="s">
        <v>587</v>
      </c>
    </row>
  </sheetData>
  <autoFilter ref="A8:K47"/>
  <dataConsolidate/>
  <conditionalFormatting sqref="E9:E45">
    <cfRule type="expression" dxfId="0" priority="1" stopIfTrue="1">
      <formula>AND($E9&lt;&gt;"",OR($D9="",$D9=0))</formula>
    </cfRule>
  </conditionalFormatting>
  <printOptions horizontalCentered="1"/>
  <pageMargins left="0.39370078740157483" right="0.39370078740157483" top="0.98425196850393704" bottom="0.59055118110236227" header="0.59055118110236227" footer="0.19685039370078741"/>
  <pageSetup paperSize="9" scale="70" fitToHeight="0" orientation="landscape" r:id="rId1"/>
  <headerFooter alignWithMargins="0">
    <oddHeader>&amp;L&amp;G&amp;RPříloha č. 2 -VÝKAZ VÝMĚR</oddHeader>
    <oddFooter>&amp;L&amp;8 28. 6. 2016&amp;C&amp;8str. / &amp;"Arial,Kurzíva"page&amp;"Arial,Obyčejné" &amp;P / &amp;N
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86"/>
  <sheetViews>
    <sheetView zoomScaleNormal="100" workbookViewId="0">
      <pane ySplit="8" topLeftCell="A15" activePane="bottomLeft" state="frozen"/>
      <selection activeCell="C12" sqref="C12"/>
      <selection pane="bottomLeft" activeCell="C12" sqref="C12"/>
    </sheetView>
  </sheetViews>
  <sheetFormatPr defaultColWidth="9.109375" defaultRowHeight="13.2" x14ac:dyDescent="0.25"/>
  <cols>
    <col min="1" max="1" width="2.88671875" style="257" customWidth="1"/>
    <col min="2" max="2" width="3.88671875" style="257" customWidth="1"/>
    <col min="3" max="3" width="5.6640625" style="257" customWidth="1"/>
    <col min="4" max="4" width="3.5546875" style="257" customWidth="1"/>
    <col min="5" max="5" width="12.88671875" style="257" customWidth="1"/>
    <col min="6" max="6" width="19.33203125" style="257" customWidth="1"/>
    <col min="7" max="7" width="12.44140625" style="257" customWidth="1"/>
    <col min="8" max="8" width="13.44140625" style="257" customWidth="1"/>
    <col min="9" max="11" width="5" style="257" customWidth="1"/>
    <col min="12" max="12" width="7.109375" style="257" customWidth="1"/>
    <col min="13" max="13" width="5" style="257" customWidth="1"/>
    <col min="14" max="15" width="8.33203125" style="257" customWidth="1"/>
    <col min="16" max="16" width="7.109375" style="257" customWidth="1"/>
    <col min="17" max="17" width="6.44140625" style="257" customWidth="1"/>
    <col min="18" max="18" width="7.109375" style="257" customWidth="1"/>
    <col min="19" max="20" width="2.88671875" style="257" customWidth="1"/>
    <col min="21" max="21" width="10.88671875" style="257" customWidth="1"/>
    <col min="22" max="22" width="10.5546875" style="257" customWidth="1"/>
    <col min="23" max="23" width="9.88671875" style="257" customWidth="1"/>
    <col min="24" max="24" width="13" style="257" customWidth="1"/>
    <col min="25" max="25" width="11.5546875" style="257" customWidth="1"/>
    <col min="26" max="26" width="9.44140625" style="257" customWidth="1"/>
    <col min="27" max="16384" width="9.109375" style="257"/>
  </cols>
  <sheetData>
    <row r="1" spans="1:28" s="82" customFormat="1" ht="15.6" customHeight="1" x14ac:dyDescent="0.25">
      <c r="A1" s="202"/>
      <c r="B1" s="92"/>
      <c r="C1" s="92"/>
      <c r="D1" s="469"/>
      <c r="E1" s="92"/>
      <c r="F1" s="92"/>
      <c r="G1" s="92"/>
      <c r="H1" s="92"/>
      <c r="I1" s="92"/>
      <c r="J1" s="92"/>
      <c r="K1" s="92"/>
      <c r="L1" s="203"/>
      <c r="M1" s="204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</row>
    <row r="2" spans="1:28" s="82" customFormat="1" ht="12.75" customHeight="1" x14ac:dyDescent="0.25">
      <c r="A2" s="466" t="s">
        <v>189</v>
      </c>
      <c r="B2" s="84"/>
      <c r="C2" s="204"/>
      <c r="D2" s="470"/>
      <c r="E2" s="84"/>
      <c r="F2" s="84"/>
      <c r="G2" s="84"/>
      <c r="H2" s="84"/>
      <c r="I2" s="84"/>
      <c r="J2" s="84"/>
      <c r="K2" s="84"/>
      <c r="L2" s="84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1:28" s="82" customFormat="1" ht="12.75" customHeight="1" x14ac:dyDescent="0.25">
      <c r="A3" s="466" t="s">
        <v>580</v>
      </c>
      <c r="B3" s="84"/>
      <c r="C3" s="204"/>
      <c r="D3" s="470"/>
      <c r="E3" s="84"/>
      <c r="F3" s="84"/>
      <c r="G3" s="84"/>
      <c r="H3" s="84"/>
      <c r="I3" s="84"/>
      <c r="J3" s="84"/>
      <c r="K3" s="84"/>
      <c r="L3" s="84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1:28" s="82" customFormat="1" ht="15.75" customHeight="1" thickBot="1" x14ac:dyDescent="0.3">
      <c r="A4" s="84"/>
      <c r="B4" s="84"/>
      <c r="C4" s="204"/>
      <c r="D4" s="470"/>
      <c r="E4" s="84"/>
      <c r="F4" s="84"/>
      <c r="G4" s="84"/>
      <c r="H4" s="84"/>
      <c r="I4" s="84"/>
      <c r="J4" s="84"/>
      <c r="K4" s="84"/>
      <c r="L4" s="84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</row>
    <row r="5" spans="1:28" ht="15" customHeight="1" thickBot="1" x14ac:dyDescent="0.3">
      <c r="A5" s="657" t="s">
        <v>405</v>
      </c>
      <c r="B5" s="645" t="s">
        <v>547</v>
      </c>
      <c r="C5" s="658"/>
      <c r="D5" s="657" t="s">
        <v>365</v>
      </c>
      <c r="E5" s="298"/>
      <c r="F5" s="645" t="s">
        <v>546</v>
      </c>
      <c r="G5" s="648" t="s">
        <v>451</v>
      </c>
      <c r="H5" s="651" t="s">
        <v>545</v>
      </c>
      <c r="I5" s="652"/>
      <c r="J5" s="652"/>
      <c r="K5" s="652"/>
      <c r="L5" s="652"/>
      <c r="M5" s="652"/>
      <c r="N5" s="652"/>
      <c r="O5" s="653"/>
      <c r="P5" s="654" t="s">
        <v>408</v>
      </c>
      <c r="Q5" s="651" t="s">
        <v>544</v>
      </c>
      <c r="R5" s="653"/>
      <c r="S5" s="657" t="s">
        <v>483</v>
      </c>
      <c r="T5" s="657" t="s">
        <v>543</v>
      </c>
      <c r="U5" s="640" t="s">
        <v>363</v>
      </c>
      <c r="V5" s="640" t="s">
        <v>362</v>
      </c>
      <c r="W5" s="640" t="s">
        <v>361</v>
      </c>
      <c r="X5" s="640" t="s">
        <v>360</v>
      </c>
      <c r="Y5" s="640" t="s">
        <v>359</v>
      </c>
      <c r="Z5" s="645" t="s">
        <v>412</v>
      </c>
      <c r="AA5" s="268"/>
      <c r="AB5" s="268"/>
    </row>
    <row r="6" spans="1:28" ht="56.25" customHeight="1" thickBot="1" x14ac:dyDescent="0.3">
      <c r="A6" s="655"/>
      <c r="B6" s="646"/>
      <c r="C6" s="646"/>
      <c r="D6" s="655"/>
      <c r="E6" s="336"/>
      <c r="F6" s="646"/>
      <c r="G6" s="649"/>
      <c r="H6" s="270" t="s">
        <v>542</v>
      </c>
      <c r="I6" s="270" t="s">
        <v>541</v>
      </c>
      <c r="J6" s="270" t="s">
        <v>540</v>
      </c>
      <c r="K6" s="270" t="s">
        <v>539</v>
      </c>
      <c r="L6" s="270" t="s">
        <v>538</v>
      </c>
      <c r="M6" s="270" t="s">
        <v>537</v>
      </c>
      <c r="N6" s="270" t="s">
        <v>536</v>
      </c>
      <c r="O6" s="270" t="s">
        <v>535</v>
      </c>
      <c r="P6" s="655"/>
      <c r="Q6" s="654" t="s">
        <v>534</v>
      </c>
      <c r="R6" s="654" t="s">
        <v>533</v>
      </c>
      <c r="S6" s="655"/>
      <c r="T6" s="655"/>
      <c r="U6" s="641"/>
      <c r="V6" s="641"/>
      <c r="W6" s="641"/>
      <c r="X6" s="641"/>
      <c r="Y6" s="641"/>
      <c r="Z6" s="646"/>
      <c r="AA6" s="268"/>
      <c r="AB6" s="268"/>
    </row>
    <row r="7" spans="1:28" ht="15" customHeight="1" thickBot="1" x14ac:dyDescent="0.3">
      <c r="A7" s="656"/>
      <c r="B7" s="647"/>
      <c r="C7" s="647"/>
      <c r="D7" s="656"/>
      <c r="E7" s="297"/>
      <c r="F7" s="647"/>
      <c r="G7" s="650"/>
      <c r="H7" s="269" t="s">
        <v>530</v>
      </c>
      <c r="I7" s="269" t="s">
        <v>532</v>
      </c>
      <c r="J7" s="269" t="s">
        <v>531</v>
      </c>
      <c r="K7" s="269" t="s">
        <v>530</v>
      </c>
      <c r="L7" s="269" t="s">
        <v>529</v>
      </c>
      <c r="M7" s="269" t="s">
        <v>528</v>
      </c>
      <c r="N7" s="269" t="s">
        <v>527</v>
      </c>
      <c r="O7" s="269" t="s">
        <v>526</v>
      </c>
      <c r="P7" s="656"/>
      <c r="Q7" s="656"/>
      <c r="R7" s="656"/>
      <c r="S7" s="656"/>
      <c r="T7" s="656"/>
      <c r="U7" s="642"/>
      <c r="V7" s="642"/>
      <c r="W7" s="642"/>
      <c r="X7" s="642"/>
      <c r="Y7" s="642"/>
      <c r="Z7" s="647"/>
      <c r="AA7" s="268"/>
      <c r="AB7" s="268"/>
    </row>
    <row r="8" spans="1:28" ht="4.5" customHeight="1" x14ac:dyDescent="0.25">
      <c r="A8" s="284"/>
      <c r="B8" s="285"/>
      <c r="C8" s="285"/>
      <c r="D8" s="285"/>
      <c r="E8" s="285"/>
      <c r="F8" s="285"/>
      <c r="G8" s="285"/>
      <c r="H8" s="285"/>
      <c r="I8" s="285"/>
      <c r="J8" s="285"/>
      <c r="K8" s="285"/>
      <c r="L8" s="285"/>
      <c r="M8" s="285"/>
      <c r="N8" s="285"/>
      <c r="O8" s="285"/>
      <c r="P8" s="285"/>
      <c r="Q8" s="285"/>
      <c r="R8" s="285"/>
      <c r="S8" s="285"/>
      <c r="T8" s="285"/>
      <c r="U8" s="285"/>
      <c r="V8" s="285"/>
      <c r="W8" s="285"/>
      <c r="X8" s="285"/>
      <c r="Y8" s="285"/>
      <c r="Z8" s="286"/>
    </row>
    <row r="9" spans="1:28" ht="54.75" customHeight="1" x14ac:dyDescent="0.25">
      <c r="A9" s="287">
        <v>0</v>
      </c>
      <c r="B9" s="330" t="s">
        <v>525</v>
      </c>
      <c r="C9" s="331" t="s">
        <v>524</v>
      </c>
      <c r="D9" s="262">
        <v>1</v>
      </c>
      <c r="E9" s="299" t="s">
        <v>551</v>
      </c>
      <c r="F9" s="301" t="s">
        <v>523</v>
      </c>
      <c r="G9" s="265" t="s">
        <v>522</v>
      </c>
      <c r="H9" s="267" t="s">
        <v>521</v>
      </c>
      <c r="I9" s="264">
        <v>0.2</v>
      </c>
      <c r="J9" s="264">
        <v>14.4</v>
      </c>
      <c r="K9" s="264" t="s">
        <v>460</v>
      </c>
      <c r="L9" s="264" t="s">
        <v>460</v>
      </c>
      <c r="M9" s="264">
        <v>2.2000000000000002</v>
      </c>
      <c r="N9" s="264">
        <v>60</v>
      </c>
      <c r="O9" s="264">
        <v>6</v>
      </c>
      <c r="P9" s="266" t="s">
        <v>511</v>
      </c>
      <c r="Q9" s="263"/>
      <c r="R9" s="263">
        <v>190</v>
      </c>
      <c r="S9" s="262" t="s">
        <v>335</v>
      </c>
      <c r="T9" s="262" t="s">
        <v>335</v>
      </c>
      <c r="U9" s="196"/>
      <c r="V9" s="196"/>
      <c r="W9" s="271">
        <f>D9*U9</f>
        <v>0</v>
      </c>
      <c r="X9" s="271">
        <f>D9*V9</f>
        <v>0</v>
      </c>
      <c r="Y9" s="271">
        <f>W9+X9</f>
        <v>0</v>
      </c>
      <c r="Z9" s="288"/>
    </row>
    <row r="10" spans="1:28" ht="33.75" customHeight="1" x14ac:dyDescent="0.25">
      <c r="A10" s="302">
        <v>0</v>
      </c>
      <c r="B10" s="332" t="s">
        <v>515</v>
      </c>
      <c r="C10" s="333" t="s">
        <v>520</v>
      </c>
      <c r="D10" s="303">
        <v>2</v>
      </c>
      <c r="E10" s="638" t="s">
        <v>551</v>
      </c>
      <c r="F10" s="304" t="s">
        <v>519</v>
      </c>
      <c r="G10" s="305" t="s">
        <v>518</v>
      </c>
      <c r="H10" s="305" t="s">
        <v>517</v>
      </c>
      <c r="I10" s="306"/>
      <c r="J10" s="307">
        <v>3.6</v>
      </c>
      <c r="K10" s="306">
        <v>15</v>
      </c>
      <c r="L10" s="308" t="s">
        <v>460</v>
      </c>
      <c r="M10" s="306">
        <v>25</v>
      </c>
      <c r="N10" s="309" t="s">
        <v>516</v>
      </c>
      <c r="O10" s="308" t="s">
        <v>460</v>
      </c>
      <c r="P10" s="307" t="s">
        <v>511</v>
      </c>
      <c r="Q10" s="310"/>
      <c r="R10" s="311">
        <v>295</v>
      </c>
      <c r="S10" s="312" t="s">
        <v>339</v>
      </c>
      <c r="T10" s="312" t="s">
        <v>339</v>
      </c>
      <c r="U10" s="313"/>
      <c r="V10" s="313"/>
      <c r="W10" s="314">
        <f>D10*U10</f>
        <v>0</v>
      </c>
      <c r="X10" s="314">
        <f>D10*V10</f>
        <v>0</v>
      </c>
      <c r="Y10" s="314">
        <f>W10+X10</f>
        <v>0</v>
      </c>
      <c r="Z10" s="315"/>
    </row>
    <row r="11" spans="1:28" ht="33.75" customHeight="1" x14ac:dyDescent="0.25">
      <c r="A11" s="316">
        <v>0</v>
      </c>
      <c r="B11" s="334" t="s">
        <v>515</v>
      </c>
      <c r="C11" s="335" t="s">
        <v>514</v>
      </c>
      <c r="D11" s="317"/>
      <c r="E11" s="639"/>
      <c r="F11" s="318" t="s">
        <v>550</v>
      </c>
      <c r="G11" s="319" t="s">
        <v>513</v>
      </c>
      <c r="H11" s="319" t="s">
        <v>512</v>
      </c>
      <c r="I11" s="320"/>
      <c r="J11" s="320">
        <v>3.96</v>
      </c>
      <c r="K11" s="320"/>
      <c r="L11" s="321" t="s">
        <v>460</v>
      </c>
      <c r="M11" s="320">
        <v>30.5</v>
      </c>
      <c r="N11" s="320">
        <v>60</v>
      </c>
      <c r="O11" s="322" t="s">
        <v>460</v>
      </c>
      <c r="P11" s="323" t="s">
        <v>511</v>
      </c>
      <c r="Q11" s="324"/>
      <c r="R11" s="325">
        <v>109</v>
      </c>
      <c r="S11" s="326" t="s">
        <v>339</v>
      </c>
      <c r="T11" s="326" t="s">
        <v>335</v>
      </c>
      <c r="U11" s="605"/>
      <c r="V11" s="605"/>
      <c r="W11" s="328"/>
      <c r="X11" s="328"/>
      <c r="Y11" s="328"/>
      <c r="Z11" s="329"/>
    </row>
    <row r="12" spans="1:28" ht="3.75" customHeight="1" x14ac:dyDescent="0.25">
      <c r="A12" s="290"/>
      <c r="B12" s="272"/>
      <c r="C12" s="273"/>
      <c r="D12" s="274"/>
      <c r="E12" s="274"/>
      <c r="F12" s="275"/>
      <c r="G12" s="276"/>
      <c r="H12" s="276"/>
      <c r="I12" s="277"/>
      <c r="J12" s="277"/>
      <c r="K12" s="277"/>
      <c r="L12" s="278"/>
      <c r="M12" s="277"/>
      <c r="N12" s="277"/>
      <c r="O12" s="279"/>
      <c r="P12" s="280"/>
      <c r="Q12" s="281"/>
      <c r="R12" s="282"/>
      <c r="S12" s="283"/>
      <c r="T12" s="283"/>
      <c r="U12" s="293"/>
      <c r="V12" s="294"/>
      <c r="W12" s="271"/>
      <c r="X12" s="271"/>
      <c r="Y12" s="271"/>
      <c r="Z12" s="289"/>
    </row>
    <row r="13" spans="1:28" ht="18" customHeight="1" thickBot="1" x14ac:dyDescent="0.3">
      <c r="A13" s="643" t="s">
        <v>285</v>
      </c>
      <c r="B13" s="644"/>
      <c r="C13" s="644"/>
      <c r="D13" s="644"/>
      <c r="E13" s="644"/>
      <c r="F13" s="644"/>
      <c r="G13" s="644"/>
      <c r="H13" s="292"/>
      <c r="I13" s="292"/>
      <c r="J13" s="292"/>
      <c r="K13" s="292"/>
      <c r="L13" s="292"/>
      <c r="M13" s="292"/>
      <c r="N13" s="292"/>
      <c r="O13" s="292"/>
      <c r="P13" s="292"/>
      <c r="Q13" s="292"/>
      <c r="R13" s="292"/>
      <c r="S13" s="292"/>
      <c r="T13" s="292"/>
      <c r="U13" s="292"/>
      <c r="V13" s="292"/>
      <c r="W13" s="295">
        <f>SUM(W9:W12)</f>
        <v>0</v>
      </c>
      <c r="X13" s="295">
        <f>SUM(X9:X12)</f>
        <v>0</v>
      </c>
      <c r="Y13" s="296">
        <f>SUM(W13:X13)</f>
        <v>0</v>
      </c>
      <c r="Z13" s="291"/>
    </row>
    <row r="14" spans="1:28" ht="14.25" customHeight="1" x14ac:dyDescent="0.25">
      <c r="A14" s="259"/>
      <c r="B14" s="261"/>
      <c r="C14" s="258"/>
      <c r="D14" s="259"/>
      <c r="E14" s="259"/>
      <c r="F14" s="258"/>
      <c r="G14" s="258"/>
      <c r="H14" s="259"/>
      <c r="I14" s="259"/>
      <c r="J14" s="259"/>
      <c r="K14" s="259"/>
      <c r="L14" s="259"/>
      <c r="M14" s="259"/>
      <c r="N14" s="259"/>
      <c r="O14" s="259"/>
      <c r="P14" s="259"/>
      <c r="Q14" s="260"/>
      <c r="R14" s="260"/>
      <c r="S14" s="259"/>
      <c r="T14" s="259"/>
      <c r="U14" s="259"/>
      <c r="V14" s="259"/>
      <c r="W14" s="259"/>
      <c r="X14" s="259"/>
      <c r="Y14" s="259"/>
      <c r="Z14" s="258"/>
    </row>
    <row r="15" spans="1:28" ht="14.25" customHeight="1" x14ac:dyDescent="0.25">
      <c r="A15" s="259"/>
      <c r="B15" s="261"/>
      <c r="C15" s="258"/>
      <c r="D15" s="259"/>
      <c r="E15" s="259"/>
      <c r="F15" s="258"/>
      <c r="G15" s="258"/>
      <c r="H15" s="259"/>
      <c r="I15" s="259"/>
      <c r="J15" s="259"/>
      <c r="K15" s="259"/>
      <c r="L15" s="259"/>
      <c r="M15" s="259"/>
      <c r="N15" s="259"/>
      <c r="O15" s="259"/>
      <c r="P15" s="259"/>
      <c r="Q15" s="260"/>
      <c r="R15" s="260"/>
      <c r="S15" s="259"/>
      <c r="T15" s="259"/>
      <c r="U15" s="259"/>
      <c r="V15" s="259"/>
      <c r="W15" s="259"/>
      <c r="X15" s="259"/>
      <c r="Y15" s="259"/>
      <c r="Z15" s="258"/>
    </row>
    <row r="86" spans="2:2" x14ac:dyDescent="0.25">
      <c r="B86" s="257" t="s">
        <v>587</v>
      </c>
    </row>
  </sheetData>
  <sheetProtection formatRows="0" insertRows="0" insertHyperlinks="0" deleteRows="0" sort="0" autoFilter="0" pivotTables="0"/>
  <autoFilter ref="A8:Z13"/>
  <mergeCells count="20">
    <mergeCell ref="Z5:Z7"/>
    <mergeCell ref="G5:G7"/>
    <mergeCell ref="H5:O5"/>
    <mergeCell ref="P5:P7"/>
    <mergeCell ref="Q5:R5"/>
    <mergeCell ref="Q6:Q7"/>
    <mergeCell ref="R6:R7"/>
    <mergeCell ref="U5:U7"/>
    <mergeCell ref="V5:V7"/>
    <mergeCell ref="S5:S7"/>
    <mergeCell ref="T5:T7"/>
    <mergeCell ref="E10:E11"/>
    <mergeCell ref="W5:W7"/>
    <mergeCell ref="X5:X7"/>
    <mergeCell ref="Y5:Y7"/>
    <mergeCell ref="A13:G13"/>
    <mergeCell ref="A5:A7"/>
    <mergeCell ref="B5:C7"/>
    <mergeCell ref="D5:D7"/>
    <mergeCell ref="F5:F7"/>
  </mergeCells>
  <printOptions horizontalCentered="1"/>
  <pageMargins left="0.39370078740157483" right="0.39370078740157483" top="0.98425196850393704" bottom="0.59055118110236227" header="0.59055118110236227" footer="0.19685039370078741"/>
  <pageSetup paperSize="9" scale="67" fitToHeight="0" orientation="landscape" r:id="rId1"/>
  <headerFooter alignWithMargins="0">
    <oddHeader>&amp;L&amp;G&amp;RPříloha č. 2 -VÝKAZ VÝMĚR</oddHeader>
    <oddFooter>&amp;L&amp;8 28. 6. 2016&amp;C&amp;8str. / &amp;"Arial,Kurzíva"page&amp;"Arial,Obyčejné" &amp;P / &amp;N
&amp;R&amp;A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86"/>
  <sheetViews>
    <sheetView topLeftCell="A38" zoomScaleNormal="100" workbookViewId="0">
      <selection activeCell="C12" sqref="C12"/>
    </sheetView>
  </sheetViews>
  <sheetFormatPr defaultColWidth="9.109375" defaultRowHeight="13.2" x14ac:dyDescent="0.25"/>
  <cols>
    <col min="1" max="1" width="9.109375" style="95"/>
    <col min="2" max="2" width="2.88671875" style="95" customWidth="1"/>
    <col min="3" max="3" width="10.44140625" style="133" customWidth="1"/>
    <col min="4" max="4" width="9.44140625" style="133" customWidth="1"/>
    <col min="5" max="8" width="5" style="133" customWidth="1"/>
    <col min="9" max="9" width="6.77734375" style="133" customWidth="1"/>
    <col min="10" max="10" width="8.109375" style="133" customWidth="1"/>
    <col min="11" max="11" width="13.5546875" style="95" customWidth="1"/>
    <col min="12" max="12" width="9.6640625" style="95" customWidth="1"/>
    <col min="13" max="13" width="12.5546875" style="95" customWidth="1"/>
    <col min="14" max="14" width="4.33203125" style="95" customWidth="1"/>
    <col min="15" max="15" width="11.44140625" style="95" customWidth="1"/>
    <col min="16" max="16" width="10" style="95" customWidth="1"/>
    <col min="17" max="17" width="15.5546875" style="95" customWidth="1"/>
    <col min="18" max="18" width="18.44140625" style="95" customWidth="1"/>
    <col min="19" max="264" width="9.109375" style="95"/>
    <col min="265" max="265" width="2.88671875" style="95" customWidth="1"/>
    <col min="266" max="266" width="52.44140625" style="95" customWidth="1"/>
    <col min="267" max="267" width="13.5546875" style="95" customWidth="1"/>
    <col min="268" max="268" width="9.6640625" style="95" customWidth="1"/>
    <col min="269" max="269" width="6.88671875" style="95" customWidth="1"/>
    <col min="270" max="270" width="4.33203125" style="95" customWidth="1"/>
    <col min="271" max="271" width="11.44140625" style="95" customWidth="1"/>
    <col min="272" max="272" width="10" style="95" customWidth="1"/>
    <col min="273" max="273" width="10.44140625" style="95" customWidth="1"/>
    <col min="274" max="274" width="18.44140625" style="95" customWidth="1"/>
    <col min="275" max="520" width="9.109375" style="95"/>
    <col min="521" max="521" width="2.88671875" style="95" customWidth="1"/>
    <col min="522" max="522" width="52.44140625" style="95" customWidth="1"/>
    <col min="523" max="523" width="13.5546875" style="95" customWidth="1"/>
    <col min="524" max="524" width="9.6640625" style="95" customWidth="1"/>
    <col min="525" max="525" width="6.88671875" style="95" customWidth="1"/>
    <col min="526" max="526" width="4.33203125" style="95" customWidth="1"/>
    <col min="527" max="527" width="11.44140625" style="95" customWidth="1"/>
    <col min="528" max="528" width="10" style="95" customWidth="1"/>
    <col min="529" max="529" width="10.44140625" style="95" customWidth="1"/>
    <col min="530" max="530" width="18.44140625" style="95" customWidth="1"/>
    <col min="531" max="776" width="9.109375" style="95"/>
    <col min="777" max="777" width="2.88671875" style="95" customWidth="1"/>
    <col min="778" max="778" width="52.44140625" style="95" customWidth="1"/>
    <col min="779" max="779" width="13.5546875" style="95" customWidth="1"/>
    <col min="780" max="780" width="9.6640625" style="95" customWidth="1"/>
    <col min="781" max="781" width="6.88671875" style="95" customWidth="1"/>
    <col min="782" max="782" width="4.33203125" style="95" customWidth="1"/>
    <col min="783" max="783" width="11.44140625" style="95" customWidth="1"/>
    <col min="784" max="784" width="10" style="95" customWidth="1"/>
    <col min="785" max="785" width="10.44140625" style="95" customWidth="1"/>
    <col min="786" max="786" width="18.44140625" style="95" customWidth="1"/>
    <col min="787" max="1032" width="9.109375" style="95"/>
    <col min="1033" max="1033" width="2.88671875" style="95" customWidth="1"/>
    <col min="1034" max="1034" width="52.44140625" style="95" customWidth="1"/>
    <col min="1035" max="1035" width="13.5546875" style="95" customWidth="1"/>
    <col min="1036" max="1036" width="9.6640625" style="95" customWidth="1"/>
    <col min="1037" max="1037" width="6.88671875" style="95" customWidth="1"/>
    <col min="1038" max="1038" width="4.33203125" style="95" customWidth="1"/>
    <col min="1039" max="1039" width="11.44140625" style="95" customWidth="1"/>
    <col min="1040" max="1040" width="10" style="95" customWidth="1"/>
    <col min="1041" max="1041" width="10.44140625" style="95" customWidth="1"/>
    <col min="1042" max="1042" width="18.44140625" style="95" customWidth="1"/>
    <col min="1043" max="1288" width="9.109375" style="95"/>
    <col min="1289" max="1289" width="2.88671875" style="95" customWidth="1"/>
    <col min="1290" max="1290" width="52.44140625" style="95" customWidth="1"/>
    <col min="1291" max="1291" width="13.5546875" style="95" customWidth="1"/>
    <col min="1292" max="1292" width="9.6640625" style="95" customWidth="1"/>
    <col min="1293" max="1293" width="6.88671875" style="95" customWidth="1"/>
    <col min="1294" max="1294" width="4.33203125" style="95" customWidth="1"/>
    <col min="1295" max="1295" width="11.44140625" style="95" customWidth="1"/>
    <col min="1296" max="1296" width="10" style="95" customWidth="1"/>
    <col min="1297" max="1297" width="10.44140625" style="95" customWidth="1"/>
    <col min="1298" max="1298" width="18.44140625" style="95" customWidth="1"/>
    <col min="1299" max="1544" width="9.109375" style="95"/>
    <col min="1545" max="1545" width="2.88671875" style="95" customWidth="1"/>
    <col min="1546" max="1546" width="52.44140625" style="95" customWidth="1"/>
    <col min="1547" max="1547" width="13.5546875" style="95" customWidth="1"/>
    <col min="1548" max="1548" width="9.6640625" style="95" customWidth="1"/>
    <col min="1549" max="1549" width="6.88671875" style="95" customWidth="1"/>
    <col min="1550" max="1550" width="4.33203125" style="95" customWidth="1"/>
    <col min="1551" max="1551" width="11.44140625" style="95" customWidth="1"/>
    <col min="1552" max="1552" width="10" style="95" customWidth="1"/>
    <col min="1553" max="1553" width="10.44140625" style="95" customWidth="1"/>
    <col min="1554" max="1554" width="18.44140625" style="95" customWidth="1"/>
    <col min="1555" max="1800" width="9.109375" style="95"/>
    <col min="1801" max="1801" width="2.88671875" style="95" customWidth="1"/>
    <col min="1802" max="1802" width="52.44140625" style="95" customWidth="1"/>
    <col min="1803" max="1803" width="13.5546875" style="95" customWidth="1"/>
    <col min="1804" max="1804" width="9.6640625" style="95" customWidth="1"/>
    <col min="1805" max="1805" width="6.88671875" style="95" customWidth="1"/>
    <col min="1806" max="1806" width="4.33203125" style="95" customWidth="1"/>
    <col min="1807" max="1807" width="11.44140625" style="95" customWidth="1"/>
    <col min="1808" max="1808" width="10" style="95" customWidth="1"/>
    <col min="1809" max="1809" width="10.44140625" style="95" customWidth="1"/>
    <col min="1810" max="1810" width="18.44140625" style="95" customWidth="1"/>
    <col min="1811" max="2056" width="9.109375" style="95"/>
    <col min="2057" max="2057" width="2.88671875" style="95" customWidth="1"/>
    <col min="2058" max="2058" width="52.44140625" style="95" customWidth="1"/>
    <col min="2059" max="2059" width="13.5546875" style="95" customWidth="1"/>
    <col min="2060" max="2060" width="9.6640625" style="95" customWidth="1"/>
    <col min="2061" max="2061" width="6.88671875" style="95" customWidth="1"/>
    <col min="2062" max="2062" width="4.33203125" style="95" customWidth="1"/>
    <col min="2063" max="2063" width="11.44140625" style="95" customWidth="1"/>
    <col min="2064" max="2064" width="10" style="95" customWidth="1"/>
    <col min="2065" max="2065" width="10.44140625" style="95" customWidth="1"/>
    <col min="2066" max="2066" width="18.44140625" style="95" customWidth="1"/>
    <col min="2067" max="2312" width="9.109375" style="95"/>
    <col min="2313" max="2313" width="2.88671875" style="95" customWidth="1"/>
    <col min="2314" max="2314" width="52.44140625" style="95" customWidth="1"/>
    <col min="2315" max="2315" width="13.5546875" style="95" customWidth="1"/>
    <col min="2316" max="2316" width="9.6640625" style="95" customWidth="1"/>
    <col min="2317" max="2317" width="6.88671875" style="95" customWidth="1"/>
    <col min="2318" max="2318" width="4.33203125" style="95" customWidth="1"/>
    <col min="2319" max="2319" width="11.44140625" style="95" customWidth="1"/>
    <col min="2320" max="2320" width="10" style="95" customWidth="1"/>
    <col min="2321" max="2321" width="10.44140625" style="95" customWidth="1"/>
    <col min="2322" max="2322" width="18.44140625" style="95" customWidth="1"/>
    <col min="2323" max="2568" width="9.109375" style="95"/>
    <col min="2569" max="2569" width="2.88671875" style="95" customWidth="1"/>
    <col min="2570" max="2570" width="52.44140625" style="95" customWidth="1"/>
    <col min="2571" max="2571" width="13.5546875" style="95" customWidth="1"/>
    <col min="2572" max="2572" width="9.6640625" style="95" customWidth="1"/>
    <col min="2573" max="2573" width="6.88671875" style="95" customWidth="1"/>
    <col min="2574" max="2574" width="4.33203125" style="95" customWidth="1"/>
    <col min="2575" max="2575" width="11.44140625" style="95" customWidth="1"/>
    <col min="2576" max="2576" width="10" style="95" customWidth="1"/>
    <col min="2577" max="2577" width="10.44140625" style="95" customWidth="1"/>
    <col min="2578" max="2578" width="18.44140625" style="95" customWidth="1"/>
    <col min="2579" max="2824" width="9.109375" style="95"/>
    <col min="2825" max="2825" width="2.88671875" style="95" customWidth="1"/>
    <col min="2826" max="2826" width="52.44140625" style="95" customWidth="1"/>
    <col min="2827" max="2827" width="13.5546875" style="95" customWidth="1"/>
    <col min="2828" max="2828" width="9.6640625" style="95" customWidth="1"/>
    <col min="2829" max="2829" width="6.88671875" style="95" customWidth="1"/>
    <col min="2830" max="2830" width="4.33203125" style="95" customWidth="1"/>
    <col min="2831" max="2831" width="11.44140625" style="95" customWidth="1"/>
    <col min="2832" max="2832" width="10" style="95" customWidth="1"/>
    <col min="2833" max="2833" width="10.44140625" style="95" customWidth="1"/>
    <col min="2834" max="2834" width="18.44140625" style="95" customWidth="1"/>
    <col min="2835" max="3080" width="9.109375" style="95"/>
    <col min="3081" max="3081" width="2.88671875" style="95" customWidth="1"/>
    <col min="3082" max="3082" width="52.44140625" style="95" customWidth="1"/>
    <col min="3083" max="3083" width="13.5546875" style="95" customWidth="1"/>
    <col min="3084" max="3084" width="9.6640625" style="95" customWidth="1"/>
    <col min="3085" max="3085" width="6.88671875" style="95" customWidth="1"/>
    <col min="3086" max="3086" width="4.33203125" style="95" customWidth="1"/>
    <col min="3087" max="3087" width="11.44140625" style="95" customWidth="1"/>
    <col min="3088" max="3088" width="10" style="95" customWidth="1"/>
    <col min="3089" max="3089" width="10.44140625" style="95" customWidth="1"/>
    <col min="3090" max="3090" width="18.44140625" style="95" customWidth="1"/>
    <col min="3091" max="3336" width="9.109375" style="95"/>
    <col min="3337" max="3337" width="2.88671875" style="95" customWidth="1"/>
    <col min="3338" max="3338" width="52.44140625" style="95" customWidth="1"/>
    <col min="3339" max="3339" width="13.5546875" style="95" customWidth="1"/>
    <col min="3340" max="3340" width="9.6640625" style="95" customWidth="1"/>
    <col min="3341" max="3341" width="6.88671875" style="95" customWidth="1"/>
    <col min="3342" max="3342" width="4.33203125" style="95" customWidth="1"/>
    <col min="3343" max="3343" width="11.44140625" style="95" customWidth="1"/>
    <col min="3344" max="3344" width="10" style="95" customWidth="1"/>
    <col min="3345" max="3345" width="10.44140625" style="95" customWidth="1"/>
    <col min="3346" max="3346" width="18.44140625" style="95" customWidth="1"/>
    <col min="3347" max="3592" width="9.109375" style="95"/>
    <col min="3593" max="3593" width="2.88671875" style="95" customWidth="1"/>
    <col min="3594" max="3594" width="52.44140625" style="95" customWidth="1"/>
    <col min="3595" max="3595" width="13.5546875" style="95" customWidth="1"/>
    <col min="3596" max="3596" width="9.6640625" style="95" customWidth="1"/>
    <col min="3597" max="3597" width="6.88671875" style="95" customWidth="1"/>
    <col min="3598" max="3598" width="4.33203125" style="95" customWidth="1"/>
    <col min="3599" max="3599" width="11.44140625" style="95" customWidth="1"/>
    <col min="3600" max="3600" width="10" style="95" customWidth="1"/>
    <col min="3601" max="3601" width="10.44140625" style="95" customWidth="1"/>
    <col min="3602" max="3602" width="18.44140625" style="95" customWidth="1"/>
    <col min="3603" max="3848" width="9.109375" style="95"/>
    <col min="3849" max="3849" width="2.88671875" style="95" customWidth="1"/>
    <col min="3850" max="3850" width="52.44140625" style="95" customWidth="1"/>
    <col min="3851" max="3851" width="13.5546875" style="95" customWidth="1"/>
    <col min="3852" max="3852" width="9.6640625" style="95" customWidth="1"/>
    <col min="3853" max="3853" width="6.88671875" style="95" customWidth="1"/>
    <col min="3854" max="3854" width="4.33203125" style="95" customWidth="1"/>
    <col min="3855" max="3855" width="11.44140625" style="95" customWidth="1"/>
    <col min="3856" max="3856" width="10" style="95" customWidth="1"/>
    <col min="3857" max="3857" width="10.44140625" style="95" customWidth="1"/>
    <col min="3858" max="3858" width="18.44140625" style="95" customWidth="1"/>
    <col min="3859" max="4104" width="9.109375" style="95"/>
    <col min="4105" max="4105" width="2.88671875" style="95" customWidth="1"/>
    <col min="4106" max="4106" width="52.44140625" style="95" customWidth="1"/>
    <col min="4107" max="4107" width="13.5546875" style="95" customWidth="1"/>
    <col min="4108" max="4108" width="9.6640625" style="95" customWidth="1"/>
    <col min="4109" max="4109" width="6.88671875" style="95" customWidth="1"/>
    <col min="4110" max="4110" width="4.33203125" style="95" customWidth="1"/>
    <col min="4111" max="4111" width="11.44140625" style="95" customWidth="1"/>
    <col min="4112" max="4112" width="10" style="95" customWidth="1"/>
    <col min="4113" max="4113" width="10.44140625" style="95" customWidth="1"/>
    <col min="4114" max="4114" width="18.44140625" style="95" customWidth="1"/>
    <col min="4115" max="4360" width="9.109375" style="95"/>
    <col min="4361" max="4361" width="2.88671875" style="95" customWidth="1"/>
    <col min="4362" max="4362" width="52.44140625" style="95" customWidth="1"/>
    <col min="4363" max="4363" width="13.5546875" style="95" customWidth="1"/>
    <col min="4364" max="4364" width="9.6640625" style="95" customWidth="1"/>
    <col min="4365" max="4365" width="6.88671875" style="95" customWidth="1"/>
    <col min="4366" max="4366" width="4.33203125" style="95" customWidth="1"/>
    <col min="4367" max="4367" width="11.44140625" style="95" customWidth="1"/>
    <col min="4368" max="4368" width="10" style="95" customWidth="1"/>
    <col min="4369" max="4369" width="10.44140625" style="95" customWidth="1"/>
    <col min="4370" max="4370" width="18.44140625" style="95" customWidth="1"/>
    <col min="4371" max="4616" width="9.109375" style="95"/>
    <col min="4617" max="4617" width="2.88671875" style="95" customWidth="1"/>
    <col min="4618" max="4618" width="52.44140625" style="95" customWidth="1"/>
    <col min="4619" max="4619" width="13.5546875" style="95" customWidth="1"/>
    <col min="4620" max="4620" width="9.6640625" style="95" customWidth="1"/>
    <col min="4621" max="4621" width="6.88671875" style="95" customWidth="1"/>
    <col min="4622" max="4622" width="4.33203125" style="95" customWidth="1"/>
    <col min="4623" max="4623" width="11.44140625" style="95" customWidth="1"/>
    <col min="4624" max="4624" width="10" style="95" customWidth="1"/>
    <col min="4625" max="4625" width="10.44140625" style="95" customWidth="1"/>
    <col min="4626" max="4626" width="18.44140625" style="95" customWidth="1"/>
    <col min="4627" max="4872" width="9.109375" style="95"/>
    <col min="4873" max="4873" width="2.88671875" style="95" customWidth="1"/>
    <col min="4874" max="4874" width="52.44140625" style="95" customWidth="1"/>
    <col min="4875" max="4875" width="13.5546875" style="95" customWidth="1"/>
    <col min="4876" max="4876" width="9.6640625" style="95" customWidth="1"/>
    <col min="4877" max="4877" width="6.88671875" style="95" customWidth="1"/>
    <col min="4878" max="4878" width="4.33203125" style="95" customWidth="1"/>
    <col min="4879" max="4879" width="11.44140625" style="95" customWidth="1"/>
    <col min="4880" max="4880" width="10" style="95" customWidth="1"/>
    <col min="4881" max="4881" width="10.44140625" style="95" customWidth="1"/>
    <col min="4882" max="4882" width="18.44140625" style="95" customWidth="1"/>
    <col min="4883" max="5128" width="9.109375" style="95"/>
    <col min="5129" max="5129" width="2.88671875" style="95" customWidth="1"/>
    <col min="5130" max="5130" width="52.44140625" style="95" customWidth="1"/>
    <col min="5131" max="5131" width="13.5546875" style="95" customWidth="1"/>
    <col min="5132" max="5132" width="9.6640625" style="95" customWidth="1"/>
    <col min="5133" max="5133" width="6.88671875" style="95" customWidth="1"/>
    <col min="5134" max="5134" width="4.33203125" style="95" customWidth="1"/>
    <col min="5135" max="5135" width="11.44140625" style="95" customWidth="1"/>
    <col min="5136" max="5136" width="10" style="95" customWidth="1"/>
    <col min="5137" max="5137" width="10.44140625" style="95" customWidth="1"/>
    <col min="5138" max="5138" width="18.44140625" style="95" customWidth="1"/>
    <col min="5139" max="5384" width="9.109375" style="95"/>
    <col min="5385" max="5385" width="2.88671875" style="95" customWidth="1"/>
    <col min="5386" max="5386" width="52.44140625" style="95" customWidth="1"/>
    <col min="5387" max="5387" width="13.5546875" style="95" customWidth="1"/>
    <col min="5388" max="5388" width="9.6640625" style="95" customWidth="1"/>
    <col min="5389" max="5389" width="6.88671875" style="95" customWidth="1"/>
    <col min="5390" max="5390" width="4.33203125" style="95" customWidth="1"/>
    <col min="5391" max="5391" width="11.44140625" style="95" customWidth="1"/>
    <col min="5392" max="5392" width="10" style="95" customWidth="1"/>
    <col min="5393" max="5393" width="10.44140625" style="95" customWidth="1"/>
    <col min="5394" max="5394" width="18.44140625" style="95" customWidth="1"/>
    <col min="5395" max="5640" width="9.109375" style="95"/>
    <col min="5641" max="5641" width="2.88671875" style="95" customWidth="1"/>
    <col min="5642" max="5642" width="52.44140625" style="95" customWidth="1"/>
    <col min="5643" max="5643" width="13.5546875" style="95" customWidth="1"/>
    <col min="5644" max="5644" width="9.6640625" style="95" customWidth="1"/>
    <col min="5645" max="5645" width="6.88671875" style="95" customWidth="1"/>
    <col min="5646" max="5646" width="4.33203125" style="95" customWidth="1"/>
    <col min="5647" max="5647" width="11.44140625" style="95" customWidth="1"/>
    <col min="5648" max="5648" width="10" style="95" customWidth="1"/>
    <col min="5649" max="5649" width="10.44140625" style="95" customWidth="1"/>
    <col min="5650" max="5650" width="18.44140625" style="95" customWidth="1"/>
    <col min="5651" max="5896" width="9.109375" style="95"/>
    <col min="5897" max="5897" width="2.88671875" style="95" customWidth="1"/>
    <col min="5898" max="5898" width="52.44140625" style="95" customWidth="1"/>
    <col min="5899" max="5899" width="13.5546875" style="95" customWidth="1"/>
    <col min="5900" max="5900" width="9.6640625" style="95" customWidth="1"/>
    <col min="5901" max="5901" width="6.88671875" style="95" customWidth="1"/>
    <col min="5902" max="5902" width="4.33203125" style="95" customWidth="1"/>
    <col min="5903" max="5903" width="11.44140625" style="95" customWidth="1"/>
    <col min="5904" max="5904" width="10" style="95" customWidth="1"/>
    <col min="5905" max="5905" width="10.44140625" style="95" customWidth="1"/>
    <col min="5906" max="5906" width="18.44140625" style="95" customWidth="1"/>
    <col min="5907" max="6152" width="9.109375" style="95"/>
    <col min="6153" max="6153" width="2.88671875" style="95" customWidth="1"/>
    <col min="6154" max="6154" width="52.44140625" style="95" customWidth="1"/>
    <col min="6155" max="6155" width="13.5546875" style="95" customWidth="1"/>
    <col min="6156" max="6156" width="9.6640625" style="95" customWidth="1"/>
    <col min="6157" max="6157" width="6.88671875" style="95" customWidth="1"/>
    <col min="6158" max="6158" width="4.33203125" style="95" customWidth="1"/>
    <col min="6159" max="6159" width="11.44140625" style="95" customWidth="1"/>
    <col min="6160" max="6160" width="10" style="95" customWidth="1"/>
    <col min="6161" max="6161" width="10.44140625" style="95" customWidth="1"/>
    <col min="6162" max="6162" width="18.44140625" style="95" customWidth="1"/>
    <col min="6163" max="6408" width="9.109375" style="95"/>
    <col min="6409" max="6409" width="2.88671875" style="95" customWidth="1"/>
    <col min="6410" max="6410" width="52.44140625" style="95" customWidth="1"/>
    <col min="6411" max="6411" width="13.5546875" style="95" customWidth="1"/>
    <col min="6412" max="6412" width="9.6640625" style="95" customWidth="1"/>
    <col min="6413" max="6413" width="6.88671875" style="95" customWidth="1"/>
    <col min="6414" max="6414" width="4.33203125" style="95" customWidth="1"/>
    <col min="6415" max="6415" width="11.44140625" style="95" customWidth="1"/>
    <col min="6416" max="6416" width="10" style="95" customWidth="1"/>
    <col min="6417" max="6417" width="10.44140625" style="95" customWidth="1"/>
    <col min="6418" max="6418" width="18.44140625" style="95" customWidth="1"/>
    <col min="6419" max="6664" width="9.109375" style="95"/>
    <col min="6665" max="6665" width="2.88671875" style="95" customWidth="1"/>
    <col min="6666" max="6666" width="52.44140625" style="95" customWidth="1"/>
    <col min="6667" max="6667" width="13.5546875" style="95" customWidth="1"/>
    <col min="6668" max="6668" width="9.6640625" style="95" customWidth="1"/>
    <col min="6669" max="6669" width="6.88671875" style="95" customWidth="1"/>
    <col min="6670" max="6670" width="4.33203125" style="95" customWidth="1"/>
    <col min="6671" max="6671" width="11.44140625" style="95" customWidth="1"/>
    <col min="6672" max="6672" width="10" style="95" customWidth="1"/>
    <col min="6673" max="6673" width="10.44140625" style="95" customWidth="1"/>
    <col min="6674" max="6674" width="18.44140625" style="95" customWidth="1"/>
    <col min="6675" max="6920" width="9.109375" style="95"/>
    <col min="6921" max="6921" width="2.88671875" style="95" customWidth="1"/>
    <col min="6922" max="6922" width="52.44140625" style="95" customWidth="1"/>
    <col min="6923" max="6923" width="13.5546875" style="95" customWidth="1"/>
    <col min="6924" max="6924" width="9.6640625" style="95" customWidth="1"/>
    <col min="6925" max="6925" width="6.88671875" style="95" customWidth="1"/>
    <col min="6926" max="6926" width="4.33203125" style="95" customWidth="1"/>
    <col min="6927" max="6927" width="11.44140625" style="95" customWidth="1"/>
    <col min="6928" max="6928" width="10" style="95" customWidth="1"/>
    <col min="6929" max="6929" width="10.44140625" style="95" customWidth="1"/>
    <col min="6930" max="6930" width="18.44140625" style="95" customWidth="1"/>
    <col min="6931" max="7176" width="9.109375" style="95"/>
    <col min="7177" max="7177" width="2.88671875" style="95" customWidth="1"/>
    <col min="7178" max="7178" width="52.44140625" style="95" customWidth="1"/>
    <col min="7179" max="7179" width="13.5546875" style="95" customWidth="1"/>
    <col min="7180" max="7180" width="9.6640625" style="95" customWidth="1"/>
    <col min="7181" max="7181" width="6.88671875" style="95" customWidth="1"/>
    <col min="7182" max="7182" width="4.33203125" style="95" customWidth="1"/>
    <col min="7183" max="7183" width="11.44140625" style="95" customWidth="1"/>
    <col min="7184" max="7184" width="10" style="95" customWidth="1"/>
    <col min="7185" max="7185" width="10.44140625" style="95" customWidth="1"/>
    <col min="7186" max="7186" width="18.44140625" style="95" customWidth="1"/>
    <col min="7187" max="7432" width="9.109375" style="95"/>
    <col min="7433" max="7433" width="2.88671875" style="95" customWidth="1"/>
    <col min="7434" max="7434" width="52.44140625" style="95" customWidth="1"/>
    <col min="7435" max="7435" width="13.5546875" style="95" customWidth="1"/>
    <col min="7436" max="7436" width="9.6640625" style="95" customWidth="1"/>
    <col min="7437" max="7437" width="6.88671875" style="95" customWidth="1"/>
    <col min="7438" max="7438" width="4.33203125" style="95" customWidth="1"/>
    <col min="7439" max="7439" width="11.44140625" style="95" customWidth="1"/>
    <col min="7440" max="7440" width="10" style="95" customWidth="1"/>
    <col min="7441" max="7441" width="10.44140625" style="95" customWidth="1"/>
    <col min="7442" max="7442" width="18.44140625" style="95" customWidth="1"/>
    <col min="7443" max="7688" width="9.109375" style="95"/>
    <col min="7689" max="7689" width="2.88671875" style="95" customWidth="1"/>
    <col min="7690" max="7690" width="52.44140625" style="95" customWidth="1"/>
    <col min="7691" max="7691" width="13.5546875" style="95" customWidth="1"/>
    <col min="7692" max="7692" width="9.6640625" style="95" customWidth="1"/>
    <col min="7693" max="7693" width="6.88671875" style="95" customWidth="1"/>
    <col min="7694" max="7694" width="4.33203125" style="95" customWidth="1"/>
    <col min="7695" max="7695" width="11.44140625" style="95" customWidth="1"/>
    <col min="7696" max="7696" width="10" style="95" customWidth="1"/>
    <col min="7697" max="7697" width="10.44140625" style="95" customWidth="1"/>
    <col min="7698" max="7698" width="18.44140625" style="95" customWidth="1"/>
    <col min="7699" max="7944" width="9.109375" style="95"/>
    <col min="7945" max="7945" width="2.88671875" style="95" customWidth="1"/>
    <col min="7946" max="7946" width="52.44140625" style="95" customWidth="1"/>
    <col min="7947" max="7947" width="13.5546875" style="95" customWidth="1"/>
    <col min="7948" max="7948" width="9.6640625" style="95" customWidth="1"/>
    <col min="7949" max="7949" width="6.88671875" style="95" customWidth="1"/>
    <col min="7950" max="7950" width="4.33203125" style="95" customWidth="1"/>
    <col min="7951" max="7951" width="11.44140625" style="95" customWidth="1"/>
    <col min="7952" max="7952" width="10" style="95" customWidth="1"/>
    <col min="7953" max="7953" width="10.44140625" style="95" customWidth="1"/>
    <col min="7954" max="7954" width="18.44140625" style="95" customWidth="1"/>
    <col min="7955" max="8200" width="9.109375" style="95"/>
    <col min="8201" max="8201" width="2.88671875" style="95" customWidth="1"/>
    <col min="8202" max="8202" width="52.44140625" style="95" customWidth="1"/>
    <col min="8203" max="8203" width="13.5546875" style="95" customWidth="1"/>
    <col min="8204" max="8204" width="9.6640625" style="95" customWidth="1"/>
    <col min="8205" max="8205" width="6.88671875" style="95" customWidth="1"/>
    <col min="8206" max="8206" width="4.33203125" style="95" customWidth="1"/>
    <col min="8207" max="8207" width="11.44140625" style="95" customWidth="1"/>
    <col min="8208" max="8208" width="10" style="95" customWidth="1"/>
    <col min="8209" max="8209" width="10.44140625" style="95" customWidth="1"/>
    <col min="8210" max="8210" width="18.44140625" style="95" customWidth="1"/>
    <col min="8211" max="8456" width="9.109375" style="95"/>
    <col min="8457" max="8457" width="2.88671875" style="95" customWidth="1"/>
    <col min="8458" max="8458" width="52.44140625" style="95" customWidth="1"/>
    <col min="8459" max="8459" width="13.5546875" style="95" customWidth="1"/>
    <col min="8460" max="8460" width="9.6640625" style="95" customWidth="1"/>
    <col min="8461" max="8461" width="6.88671875" style="95" customWidth="1"/>
    <col min="8462" max="8462" width="4.33203125" style="95" customWidth="1"/>
    <col min="8463" max="8463" width="11.44140625" style="95" customWidth="1"/>
    <col min="8464" max="8464" width="10" style="95" customWidth="1"/>
    <col min="8465" max="8465" width="10.44140625" style="95" customWidth="1"/>
    <col min="8466" max="8466" width="18.44140625" style="95" customWidth="1"/>
    <col min="8467" max="8712" width="9.109375" style="95"/>
    <col min="8713" max="8713" width="2.88671875" style="95" customWidth="1"/>
    <col min="8714" max="8714" width="52.44140625" style="95" customWidth="1"/>
    <col min="8715" max="8715" width="13.5546875" style="95" customWidth="1"/>
    <col min="8716" max="8716" width="9.6640625" style="95" customWidth="1"/>
    <col min="8717" max="8717" width="6.88671875" style="95" customWidth="1"/>
    <col min="8718" max="8718" width="4.33203125" style="95" customWidth="1"/>
    <col min="8719" max="8719" width="11.44140625" style="95" customWidth="1"/>
    <col min="8720" max="8720" width="10" style="95" customWidth="1"/>
    <col min="8721" max="8721" width="10.44140625" style="95" customWidth="1"/>
    <col min="8722" max="8722" width="18.44140625" style="95" customWidth="1"/>
    <col min="8723" max="8968" width="9.109375" style="95"/>
    <col min="8969" max="8969" width="2.88671875" style="95" customWidth="1"/>
    <col min="8970" max="8970" width="52.44140625" style="95" customWidth="1"/>
    <col min="8971" max="8971" width="13.5546875" style="95" customWidth="1"/>
    <col min="8972" max="8972" width="9.6640625" style="95" customWidth="1"/>
    <col min="8973" max="8973" width="6.88671875" style="95" customWidth="1"/>
    <col min="8974" max="8974" width="4.33203125" style="95" customWidth="1"/>
    <col min="8975" max="8975" width="11.44140625" style="95" customWidth="1"/>
    <col min="8976" max="8976" width="10" style="95" customWidth="1"/>
    <col min="8977" max="8977" width="10.44140625" style="95" customWidth="1"/>
    <col min="8978" max="8978" width="18.44140625" style="95" customWidth="1"/>
    <col min="8979" max="9224" width="9.109375" style="95"/>
    <col min="9225" max="9225" width="2.88671875" style="95" customWidth="1"/>
    <col min="9226" max="9226" width="52.44140625" style="95" customWidth="1"/>
    <col min="9227" max="9227" width="13.5546875" style="95" customWidth="1"/>
    <col min="9228" max="9228" width="9.6640625" style="95" customWidth="1"/>
    <col min="9229" max="9229" width="6.88671875" style="95" customWidth="1"/>
    <col min="9230" max="9230" width="4.33203125" style="95" customWidth="1"/>
    <col min="9231" max="9231" width="11.44140625" style="95" customWidth="1"/>
    <col min="9232" max="9232" width="10" style="95" customWidth="1"/>
    <col min="9233" max="9233" width="10.44140625" style="95" customWidth="1"/>
    <col min="9234" max="9234" width="18.44140625" style="95" customWidth="1"/>
    <col min="9235" max="9480" width="9.109375" style="95"/>
    <col min="9481" max="9481" width="2.88671875" style="95" customWidth="1"/>
    <col min="9482" max="9482" width="52.44140625" style="95" customWidth="1"/>
    <col min="9483" max="9483" width="13.5546875" style="95" customWidth="1"/>
    <col min="9484" max="9484" width="9.6640625" style="95" customWidth="1"/>
    <col min="9485" max="9485" width="6.88671875" style="95" customWidth="1"/>
    <col min="9486" max="9486" width="4.33203125" style="95" customWidth="1"/>
    <col min="9487" max="9487" width="11.44140625" style="95" customWidth="1"/>
    <col min="9488" max="9488" width="10" style="95" customWidth="1"/>
    <col min="9489" max="9489" width="10.44140625" style="95" customWidth="1"/>
    <col min="9490" max="9490" width="18.44140625" style="95" customWidth="1"/>
    <col min="9491" max="9736" width="9.109375" style="95"/>
    <col min="9737" max="9737" width="2.88671875" style="95" customWidth="1"/>
    <col min="9738" max="9738" width="52.44140625" style="95" customWidth="1"/>
    <col min="9739" max="9739" width="13.5546875" style="95" customWidth="1"/>
    <col min="9740" max="9740" width="9.6640625" style="95" customWidth="1"/>
    <col min="9741" max="9741" width="6.88671875" style="95" customWidth="1"/>
    <col min="9742" max="9742" width="4.33203125" style="95" customWidth="1"/>
    <col min="9743" max="9743" width="11.44140625" style="95" customWidth="1"/>
    <col min="9744" max="9744" width="10" style="95" customWidth="1"/>
    <col min="9745" max="9745" width="10.44140625" style="95" customWidth="1"/>
    <col min="9746" max="9746" width="18.44140625" style="95" customWidth="1"/>
    <col min="9747" max="9992" width="9.109375" style="95"/>
    <col min="9993" max="9993" width="2.88671875" style="95" customWidth="1"/>
    <col min="9994" max="9994" width="52.44140625" style="95" customWidth="1"/>
    <col min="9995" max="9995" width="13.5546875" style="95" customWidth="1"/>
    <col min="9996" max="9996" width="9.6640625" style="95" customWidth="1"/>
    <col min="9997" max="9997" width="6.88671875" style="95" customWidth="1"/>
    <col min="9998" max="9998" width="4.33203125" style="95" customWidth="1"/>
    <col min="9999" max="9999" width="11.44140625" style="95" customWidth="1"/>
    <col min="10000" max="10000" width="10" style="95" customWidth="1"/>
    <col min="10001" max="10001" width="10.44140625" style="95" customWidth="1"/>
    <col min="10002" max="10002" width="18.44140625" style="95" customWidth="1"/>
    <col min="10003" max="10248" width="9.109375" style="95"/>
    <col min="10249" max="10249" width="2.88671875" style="95" customWidth="1"/>
    <col min="10250" max="10250" width="52.44140625" style="95" customWidth="1"/>
    <col min="10251" max="10251" width="13.5546875" style="95" customWidth="1"/>
    <col min="10252" max="10252" width="9.6640625" style="95" customWidth="1"/>
    <col min="10253" max="10253" width="6.88671875" style="95" customWidth="1"/>
    <col min="10254" max="10254" width="4.33203125" style="95" customWidth="1"/>
    <col min="10255" max="10255" width="11.44140625" style="95" customWidth="1"/>
    <col min="10256" max="10256" width="10" style="95" customWidth="1"/>
    <col min="10257" max="10257" width="10.44140625" style="95" customWidth="1"/>
    <col min="10258" max="10258" width="18.44140625" style="95" customWidth="1"/>
    <col min="10259" max="10504" width="9.109375" style="95"/>
    <col min="10505" max="10505" width="2.88671875" style="95" customWidth="1"/>
    <col min="10506" max="10506" width="52.44140625" style="95" customWidth="1"/>
    <col min="10507" max="10507" width="13.5546875" style="95" customWidth="1"/>
    <col min="10508" max="10508" width="9.6640625" style="95" customWidth="1"/>
    <col min="10509" max="10509" width="6.88671875" style="95" customWidth="1"/>
    <col min="10510" max="10510" width="4.33203125" style="95" customWidth="1"/>
    <col min="10511" max="10511" width="11.44140625" style="95" customWidth="1"/>
    <col min="10512" max="10512" width="10" style="95" customWidth="1"/>
    <col min="10513" max="10513" width="10.44140625" style="95" customWidth="1"/>
    <col min="10514" max="10514" width="18.44140625" style="95" customWidth="1"/>
    <col min="10515" max="10760" width="9.109375" style="95"/>
    <col min="10761" max="10761" width="2.88671875" style="95" customWidth="1"/>
    <col min="10762" max="10762" width="52.44140625" style="95" customWidth="1"/>
    <col min="10763" max="10763" width="13.5546875" style="95" customWidth="1"/>
    <col min="10764" max="10764" width="9.6640625" style="95" customWidth="1"/>
    <col min="10765" max="10765" width="6.88671875" style="95" customWidth="1"/>
    <col min="10766" max="10766" width="4.33203125" style="95" customWidth="1"/>
    <col min="10767" max="10767" width="11.44140625" style="95" customWidth="1"/>
    <col min="10768" max="10768" width="10" style="95" customWidth="1"/>
    <col min="10769" max="10769" width="10.44140625" style="95" customWidth="1"/>
    <col min="10770" max="10770" width="18.44140625" style="95" customWidth="1"/>
    <col min="10771" max="11016" width="9.109375" style="95"/>
    <col min="11017" max="11017" width="2.88671875" style="95" customWidth="1"/>
    <col min="11018" max="11018" width="52.44140625" style="95" customWidth="1"/>
    <col min="11019" max="11019" width="13.5546875" style="95" customWidth="1"/>
    <col min="11020" max="11020" width="9.6640625" style="95" customWidth="1"/>
    <col min="11021" max="11021" width="6.88671875" style="95" customWidth="1"/>
    <col min="11022" max="11022" width="4.33203125" style="95" customWidth="1"/>
    <col min="11023" max="11023" width="11.44140625" style="95" customWidth="1"/>
    <col min="11024" max="11024" width="10" style="95" customWidth="1"/>
    <col min="11025" max="11025" width="10.44140625" style="95" customWidth="1"/>
    <col min="11026" max="11026" width="18.44140625" style="95" customWidth="1"/>
    <col min="11027" max="11272" width="9.109375" style="95"/>
    <col min="11273" max="11273" width="2.88671875" style="95" customWidth="1"/>
    <col min="11274" max="11274" width="52.44140625" style="95" customWidth="1"/>
    <col min="11275" max="11275" width="13.5546875" style="95" customWidth="1"/>
    <col min="11276" max="11276" width="9.6640625" style="95" customWidth="1"/>
    <col min="11277" max="11277" width="6.88671875" style="95" customWidth="1"/>
    <col min="11278" max="11278" width="4.33203125" style="95" customWidth="1"/>
    <col min="11279" max="11279" width="11.44140625" style="95" customWidth="1"/>
    <col min="11280" max="11280" width="10" style="95" customWidth="1"/>
    <col min="11281" max="11281" width="10.44140625" style="95" customWidth="1"/>
    <col min="11282" max="11282" width="18.44140625" style="95" customWidth="1"/>
    <col min="11283" max="11528" width="9.109375" style="95"/>
    <col min="11529" max="11529" width="2.88671875" style="95" customWidth="1"/>
    <col min="11530" max="11530" width="52.44140625" style="95" customWidth="1"/>
    <col min="11531" max="11531" width="13.5546875" style="95" customWidth="1"/>
    <col min="11532" max="11532" width="9.6640625" style="95" customWidth="1"/>
    <col min="11533" max="11533" width="6.88671875" style="95" customWidth="1"/>
    <col min="11534" max="11534" width="4.33203125" style="95" customWidth="1"/>
    <col min="11535" max="11535" width="11.44140625" style="95" customWidth="1"/>
    <col min="11536" max="11536" width="10" style="95" customWidth="1"/>
    <col min="11537" max="11537" width="10.44140625" style="95" customWidth="1"/>
    <col min="11538" max="11538" width="18.44140625" style="95" customWidth="1"/>
    <col min="11539" max="11784" width="9.109375" style="95"/>
    <col min="11785" max="11785" width="2.88671875" style="95" customWidth="1"/>
    <col min="11786" max="11786" width="52.44140625" style="95" customWidth="1"/>
    <col min="11787" max="11787" width="13.5546875" style="95" customWidth="1"/>
    <col min="11788" max="11788" width="9.6640625" style="95" customWidth="1"/>
    <col min="11789" max="11789" width="6.88671875" style="95" customWidth="1"/>
    <col min="11790" max="11790" width="4.33203125" style="95" customWidth="1"/>
    <col min="11791" max="11791" width="11.44140625" style="95" customWidth="1"/>
    <col min="11792" max="11792" width="10" style="95" customWidth="1"/>
    <col min="11793" max="11793" width="10.44140625" style="95" customWidth="1"/>
    <col min="11794" max="11794" width="18.44140625" style="95" customWidth="1"/>
    <col min="11795" max="12040" width="9.109375" style="95"/>
    <col min="12041" max="12041" width="2.88671875" style="95" customWidth="1"/>
    <col min="12042" max="12042" width="52.44140625" style="95" customWidth="1"/>
    <col min="12043" max="12043" width="13.5546875" style="95" customWidth="1"/>
    <col min="12044" max="12044" width="9.6640625" style="95" customWidth="1"/>
    <col min="12045" max="12045" width="6.88671875" style="95" customWidth="1"/>
    <col min="12046" max="12046" width="4.33203125" style="95" customWidth="1"/>
    <col min="12047" max="12047" width="11.44140625" style="95" customWidth="1"/>
    <col min="12048" max="12048" width="10" style="95" customWidth="1"/>
    <col min="12049" max="12049" width="10.44140625" style="95" customWidth="1"/>
    <col min="12050" max="12050" width="18.44140625" style="95" customWidth="1"/>
    <col min="12051" max="12296" width="9.109375" style="95"/>
    <col min="12297" max="12297" width="2.88671875" style="95" customWidth="1"/>
    <col min="12298" max="12298" width="52.44140625" style="95" customWidth="1"/>
    <col min="12299" max="12299" width="13.5546875" style="95" customWidth="1"/>
    <col min="12300" max="12300" width="9.6640625" style="95" customWidth="1"/>
    <col min="12301" max="12301" width="6.88671875" style="95" customWidth="1"/>
    <col min="12302" max="12302" width="4.33203125" style="95" customWidth="1"/>
    <col min="12303" max="12303" width="11.44140625" style="95" customWidth="1"/>
    <col min="12304" max="12304" width="10" style="95" customWidth="1"/>
    <col min="12305" max="12305" width="10.44140625" style="95" customWidth="1"/>
    <col min="12306" max="12306" width="18.44140625" style="95" customWidth="1"/>
    <col min="12307" max="12552" width="9.109375" style="95"/>
    <col min="12553" max="12553" width="2.88671875" style="95" customWidth="1"/>
    <col min="12554" max="12554" width="52.44140625" style="95" customWidth="1"/>
    <col min="12555" max="12555" width="13.5546875" style="95" customWidth="1"/>
    <col min="12556" max="12556" width="9.6640625" style="95" customWidth="1"/>
    <col min="12557" max="12557" width="6.88671875" style="95" customWidth="1"/>
    <col min="12558" max="12558" width="4.33203125" style="95" customWidth="1"/>
    <col min="12559" max="12559" width="11.44140625" style="95" customWidth="1"/>
    <col min="12560" max="12560" width="10" style="95" customWidth="1"/>
    <col min="12561" max="12561" width="10.44140625" style="95" customWidth="1"/>
    <col min="12562" max="12562" width="18.44140625" style="95" customWidth="1"/>
    <col min="12563" max="12808" width="9.109375" style="95"/>
    <col min="12809" max="12809" width="2.88671875" style="95" customWidth="1"/>
    <col min="12810" max="12810" width="52.44140625" style="95" customWidth="1"/>
    <col min="12811" max="12811" width="13.5546875" style="95" customWidth="1"/>
    <col min="12812" max="12812" width="9.6640625" style="95" customWidth="1"/>
    <col min="12813" max="12813" width="6.88671875" style="95" customWidth="1"/>
    <col min="12814" max="12814" width="4.33203125" style="95" customWidth="1"/>
    <col min="12815" max="12815" width="11.44140625" style="95" customWidth="1"/>
    <col min="12816" max="12816" width="10" style="95" customWidth="1"/>
    <col min="12817" max="12817" width="10.44140625" style="95" customWidth="1"/>
    <col min="12818" max="12818" width="18.44140625" style="95" customWidth="1"/>
    <col min="12819" max="13064" width="9.109375" style="95"/>
    <col min="13065" max="13065" width="2.88671875" style="95" customWidth="1"/>
    <col min="13066" max="13066" width="52.44140625" style="95" customWidth="1"/>
    <col min="13067" max="13067" width="13.5546875" style="95" customWidth="1"/>
    <col min="13068" max="13068" width="9.6640625" style="95" customWidth="1"/>
    <col min="13069" max="13069" width="6.88671875" style="95" customWidth="1"/>
    <col min="13070" max="13070" width="4.33203125" style="95" customWidth="1"/>
    <col min="13071" max="13071" width="11.44140625" style="95" customWidth="1"/>
    <col min="13072" max="13072" width="10" style="95" customWidth="1"/>
    <col min="13073" max="13073" width="10.44140625" style="95" customWidth="1"/>
    <col min="13074" max="13074" width="18.44140625" style="95" customWidth="1"/>
    <col min="13075" max="13320" width="9.109375" style="95"/>
    <col min="13321" max="13321" width="2.88671875" style="95" customWidth="1"/>
    <col min="13322" max="13322" width="52.44140625" style="95" customWidth="1"/>
    <col min="13323" max="13323" width="13.5546875" style="95" customWidth="1"/>
    <col min="13324" max="13324" width="9.6640625" style="95" customWidth="1"/>
    <col min="13325" max="13325" width="6.88671875" style="95" customWidth="1"/>
    <col min="13326" max="13326" width="4.33203125" style="95" customWidth="1"/>
    <col min="13327" max="13327" width="11.44140625" style="95" customWidth="1"/>
    <col min="13328" max="13328" width="10" style="95" customWidth="1"/>
    <col min="13329" max="13329" width="10.44140625" style="95" customWidth="1"/>
    <col min="13330" max="13330" width="18.44140625" style="95" customWidth="1"/>
    <col min="13331" max="13576" width="9.109375" style="95"/>
    <col min="13577" max="13577" width="2.88671875" style="95" customWidth="1"/>
    <col min="13578" max="13578" width="52.44140625" style="95" customWidth="1"/>
    <col min="13579" max="13579" width="13.5546875" style="95" customWidth="1"/>
    <col min="13580" max="13580" width="9.6640625" style="95" customWidth="1"/>
    <col min="13581" max="13581" width="6.88671875" style="95" customWidth="1"/>
    <col min="13582" max="13582" width="4.33203125" style="95" customWidth="1"/>
    <col min="13583" max="13583" width="11.44140625" style="95" customWidth="1"/>
    <col min="13584" max="13584" width="10" style="95" customWidth="1"/>
    <col min="13585" max="13585" width="10.44140625" style="95" customWidth="1"/>
    <col min="13586" max="13586" width="18.44140625" style="95" customWidth="1"/>
    <col min="13587" max="13832" width="9.109375" style="95"/>
    <col min="13833" max="13833" width="2.88671875" style="95" customWidth="1"/>
    <col min="13834" max="13834" width="52.44140625" style="95" customWidth="1"/>
    <col min="13835" max="13835" width="13.5546875" style="95" customWidth="1"/>
    <col min="13836" max="13836" width="9.6640625" style="95" customWidth="1"/>
    <col min="13837" max="13837" width="6.88671875" style="95" customWidth="1"/>
    <col min="13838" max="13838" width="4.33203125" style="95" customWidth="1"/>
    <col min="13839" max="13839" width="11.44140625" style="95" customWidth="1"/>
    <col min="13840" max="13840" width="10" style="95" customWidth="1"/>
    <col min="13841" max="13841" width="10.44140625" style="95" customWidth="1"/>
    <col min="13842" max="13842" width="18.44140625" style="95" customWidth="1"/>
    <col min="13843" max="14088" width="9.109375" style="95"/>
    <col min="14089" max="14089" width="2.88671875" style="95" customWidth="1"/>
    <col min="14090" max="14090" width="52.44140625" style="95" customWidth="1"/>
    <col min="14091" max="14091" width="13.5546875" style="95" customWidth="1"/>
    <col min="14092" max="14092" width="9.6640625" style="95" customWidth="1"/>
    <col min="14093" max="14093" width="6.88671875" style="95" customWidth="1"/>
    <col min="14094" max="14094" width="4.33203125" style="95" customWidth="1"/>
    <col min="14095" max="14095" width="11.44140625" style="95" customWidth="1"/>
    <col min="14096" max="14096" width="10" style="95" customWidth="1"/>
    <col min="14097" max="14097" width="10.44140625" style="95" customWidth="1"/>
    <col min="14098" max="14098" width="18.44140625" style="95" customWidth="1"/>
    <col min="14099" max="14344" width="9.109375" style="95"/>
    <col min="14345" max="14345" width="2.88671875" style="95" customWidth="1"/>
    <col min="14346" max="14346" width="52.44140625" style="95" customWidth="1"/>
    <col min="14347" max="14347" width="13.5546875" style="95" customWidth="1"/>
    <col min="14348" max="14348" width="9.6640625" style="95" customWidth="1"/>
    <col min="14349" max="14349" width="6.88671875" style="95" customWidth="1"/>
    <col min="14350" max="14350" width="4.33203125" style="95" customWidth="1"/>
    <col min="14351" max="14351" width="11.44140625" style="95" customWidth="1"/>
    <col min="14352" max="14352" width="10" style="95" customWidth="1"/>
    <col min="14353" max="14353" width="10.44140625" style="95" customWidth="1"/>
    <col min="14354" max="14354" width="18.44140625" style="95" customWidth="1"/>
    <col min="14355" max="14600" width="9.109375" style="95"/>
    <col min="14601" max="14601" width="2.88671875" style="95" customWidth="1"/>
    <col min="14602" max="14602" width="52.44140625" style="95" customWidth="1"/>
    <col min="14603" max="14603" width="13.5546875" style="95" customWidth="1"/>
    <col min="14604" max="14604" width="9.6640625" style="95" customWidth="1"/>
    <col min="14605" max="14605" width="6.88671875" style="95" customWidth="1"/>
    <col min="14606" max="14606" width="4.33203125" style="95" customWidth="1"/>
    <col min="14607" max="14607" width="11.44140625" style="95" customWidth="1"/>
    <col min="14608" max="14608" width="10" style="95" customWidth="1"/>
    <col min="14609" max="14609" width="10.44140625" style="95" customWidth="1"/>
    <col min="14610" max="14610" width="18.44140625" style="95" customWidth="1"/>
    <col min="14611" max="14856" width="9.109375" style="95"/>
    <col min="14857" max="14857" width="2.88671875" style="95" customWidth="1"/>
    <col min="14858" max="14858" width="52.44140625" style="95" customWidth="1"/>
    <col min="14859" max="14859" width="13.5546875" style="95" customWidth="1"/>
    <col min="14860" max="14860" width="9.6640625" style="95" customWidth="1"/>
    <col min="14861" max="14861" width="6.88671875" style="95" customWidth="1"/>
    <col min="14862" max="14862" width="4.33203125" style="95" customWidth="1"/>
    <col min="14863" max="14863" width="11.44140625" style="95" customWidth="1"/>
    <col min="14864" max="14864" width="10" style="95" customWidth="1"/>
    <col min="14865" max="14865" width="10.44140625" style="95" customWidth="1"/>
    <col min="14866" max="14866" width="18.44140625" style="95" customWidth="1"/>
    <col min="14867" max="15112" width="9.109375" style="95"/>
    <col min="15113" max="15113" width="2.88671875" style="95" customWidth="1"/>
    <col min="15114" max="15114" width="52.44140625" style="95" customWidth="1"/>
    <col min="15115" max="15115" width="13.5546875" style="95" customWidth="1"/>
    <col min="15116" max="15116" width="9.6640625" style="95" customWidth="1"/>
    <col min="15117" max="15117" width="6.88671875" style="95" customWidth="1"/>
    <col min="15118" max="15118" width="4.33203125" style="95" customWidth="1"/>
    <col min="15119" max="15119" width="11.44140625" style="95" customWidth="1"/>
    <col min="15120" max="15120" width="10" style="95" customWidth="1"/>
    <col min="15121" max="15121" width="10.44140625" style="95" customWidth="1"/>
    <col min="15122" max="15122" width="18.44140625" style="95" customWidth="1"/>
    <col min="15123" max="15368" width="9.109375" style="95"/>
    <col min="15369" max="15369" width="2.88671875" style="95" customWidth="1"/>
    <col min="15370" max="15370" width="52.44140625" style="95" customWidth="1"/>
    <col min="15371" max="15371" width="13.5546875" style="95" customWidth="1"/>
    <col min="15372" max="15372" width="9.6640625" style="95" customWidth="1"/>
    <col min="15373" max="15373" width="6.88671875" style="95" customWidth="1"/>
    <col min="15374" max="15374" width="4.33203125" style="95" customWidth="1"/>
    <col min="15375" max="15375" width="11.44140625" style="95" customWidth="1"/>
    <col min="15376" max="15376" width="10" style="95" customWidth="1"/>
    <col min="15377" max="15377" width="10.44140625" style="95" customWidth="1"/>
    <col min="15378" max="15378" width="18.44140625" style="95" customWidth="1"/>
    <col min="15379" max="15624" width="9.109375" style="95"/>
    <col min="15625" max="15625" width="2.88671875" style="95" customWidth="1"/>
    <col min="15626" max="15626" width="52.44140625" style="95" customWidth="1"/>
    <col min="15627" max="15627" width="13.5546875" style="95" customWidth="1"/>
    <col min="15628" max="15628" width="9.6640625" style="95" customWidth="1"/>
    <col min="15629" max="15629" width="6.88671875" style="95" customWidth="1"/>
    <col min="15630" max="15630" width="4.33203125" style="95" customWidth="1"/>
    <col min="15631" max="15631" width="11.44140625" style="95" customWidth="1"/>
    <col min="15632" max="15632" width="10" style="95" customWidth="1"/>
    <col min="15633" max="15633" width="10.44140625" style="95" customWidth="1"/>
    <col min="15634" max="15634" width="18.44140625" style="95" customWidth="1"/>
    <col min="15635" max="15880" width="9.109375" style="95"/>
    <col min="15881" max="15881" width="2.88671875" style="95" customWidth="1"/>
    <col min="15882" max="15882" width="52.44140625" style="95" customWidth="1"/>
    <col min="15883" max="15883" width="13.5546875" style="95" customWidth="1"/>
    <col min="15884" max="15884" width="9.6640625" style="95" customWidth="1"/>
    <col min="15885" max="15885" width="6.88671875" style="95" customWidth="1"/>
    <col min="15886" max="15886" width="4.33203125" style="95" customWidth="1"/>
    <col min="15887" max="15887" width="11.44140625" style="95" customWidth="1"/>
    <col min="15888" max="15888" width="10" style="95" customWidth="1"/>
    <col min="15889" max="15889" width="10.44140625" style="95" customWidth="1"/>
    <col min="15890" max="15890" width="18.44140625" style="95" customWidth="1"/>
    <col min="15891" max="16136" width="9.109375" style="95"/>
    <col min="16137" max="16137" width="2.88671875" style="95" customWidth="1"/>
    <col min="16138" max="16138" width="52.44140625" style="95" customWidth="1"/>
    <col min="16139" max="16139" width="13.5546875" style="95" customWidth="1"/>
    <col min="16140" max="16140" width="9.6640625" style="95" customWidth="1"/>
    <col min="16141" max="16141" width="6.88671875" style="95" customWidth="1"/>
    <col min="16142" max="16142" width="4.33203125" style="95" customWidth="1"/>
    <col min="16143" max="16143" width="11.44140625" style="95" customWidth="1"/>
    <col min="16144" max="16144" width="10" style="95" customWidth="1"/>
    <col min="16145" max="16145" width="10.44140625" style="95" customWidth="1"/>
    <col min="16146" max="16146" width="18.44140625" style="95" customWidth="1"/>
    <col min="16147" max="16384" width="9.109375" style="95"/>
  </cols>
  <sheetData>
    <row r="1" spans="2:27" s="82" customFormat="1" ht="15.6" customHeight="1" x14ac:dyDescent="0.25">
      <c r="B1" s="202"/>
      <c r="C1" s="92"/>
      <c r="D1" s="92"/>
      <c r="E1" s="469"/>
      <c r="F1" s="92"/>
      <c r="G1" s="92"/>
      <c r="H1" s="92"/>
      <c r="I1" s="92"/>
      <c r="J1" s="92"/>
      <c r="K1" s="92"/>
      <c r="L1" s="92"/>
      <c r="M1" s="203"/>
      <c r="N1" s="204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</row>
    <row r="2" spans="2:27" s="82" customFormat="1" ht="12.75" customHeight="1" x14ac:dyDescent="0.25">
      <c r="B2" s="466" t="s">
        <v>189</v>
      </c>
      <c r="C2" s="84"/>
      <c r="D2" s="204"/>
      <c r="E2" s="470"/>
      <c r="F2" s="84"/>
      <c r="G2" s="84"/>
      <c r="H2" s="84"/>
      <c r="I2" s="84"/>
      <c r="J2" s="84"/>
      <c r="K2" s="84"/>
      <c r="L2" s="84"/>
      <c r="M2" s="84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</row>
    <row r="3" spans="2:27" s="82" customFormat="1" ht="12.75" customHeight="1" x14ac:dyDescent="0.25">
      <c r="B3" s="466" t="s">
        <v>581</v>
      </c>
      <c r="C3" s="84"/>
      <c r="D3" s="204"/>
      <c r="E3" s="470"/>
      <c r="F3" s="84"/>
      <c r="G3" s="84"/>
      <c r="H3" s="84"/>
      <c r="I3" s="84"/>
      <c r="J3" s="84"/>
      <c r="K3" s="84"/>
      <c r="L3" s="84"/>
      <c r="M3" s="84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</row>
    <row r="4" spans="2:27" s="82" customFormat="1" ht="15.75" customHeight="1" x14ac:dyDescent="0.25">
      <c r="B4" s="84"/>
      <c r="C4" s="84"/>
      <c r="D4" s="204"/>
      <c r="E4" s="470"/>
      <c r="F4" s="84"/>
      <c r="G4" s="84"/>
      <c r="H4" s="84"/>
      <c r="I4" s="84"/>
      <c r="J4" s="84"/>
      <c r="K4" s="84"/>
      <c r="L4" s="84"/>
      <c r="M4" s="84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</row>
    <row r="6" spans="2:27" ht="14.25" customHeight="1" thickBot="1" x14ac:dyDescent="0.3">
      <c r="B6" s="385"/>
      <c r="C6" s="386"/>
      <c r="D6" s="386"/>
      <c r="E6" s="386"/>
      <c r="F6" s="386"/>
      <c r="G6" s="386"/>
      <c r="H6" s="386"/>
      <c r="I6" s="386"/>
      <c r="J6" s="386"/>
      <c r="K6" s="387"/>
      <c r="L6" s="387"/>
      <c r="M6" s="387"/>
      <c r="N6" s="387"/>
      <c r="O6" s="387"/>
      <c r="P6" s="387"/>
      <c r="Q6" s="387"/>
      <c r="R6" s="388"/>
    </row>
    <row r="7" spans="2:27" ht="45" customHeight="1" thickBot="1" x14ac:dyDescent="0.3">
      <c r="B7" s="389"/>
      <c r="C7" s="659" t="s">
        <v>406</v>
      </c>
      <c r="D7" s="660"/>
      <c r="E7" s="660"/>
      <c r="F7" s="660"/>
      <c r="G7" s="660"/>
      <c r="H7" s="660"/>
      <c r="I7" s="660"/>
      <c r="J7" s="661"/>
      <c r="K7" s="390" t="s">
        <v>407</v>
      </c>
      <c r="L7" s="390" t="s">
        <v>408</v>
      </c>
      <c r="M7" s="390" t="s">
        <v>409</v>
      </c>
      <c r="N7" s="390" t="s">
        <v>410</v>
      </c>
      <c r="O7" s="390" t="s">
        <v>411</v>
      </c>
      <c r="P7" s="390" t="s">
        <v>505</v>
      </c>
      <c r="Q7" s="390" t="s">
        <v>504</v>
      </c>
      <c r="R7" s="391" t="s">
        <v>412</v>
      </c>
      <c r="T7" s="465"/>
      <c r="U7" s="465"/>
      <c r="V7" s="465"/>
      <c r="W7" s="465"/>
    </row>
    <row r="8" spans="2:27" ht="4.5" customHeight="1" x14ac:dyDescent="0.25">
      <c r="B8" s="183"/>
      <c r="C8" s="184"/>
      <c r="D8" s="184"/>
      <c r="E8" s="184"/>
      <c r="F8" s="184"/>
      <c r="G8" s="184"/>
      <c r="H8" s="184"/>
      <c r="I8" s="184"/>
      <c r="J8" s="184"/>
      <c r="K8" s="122"/>
      <c r="L8" s="122"/>
      <c r="M8" s="122"/>
      <c r="N8" s="122"/>
      <c r="O8" s="122"/>
      <c r="P8" s="122"/>
      <c r="Q8" s="122"/>
      <c r="R8" s="185"/>
      <c r="T8" s="465"/>
      <c r="U8" s="465"/>
      <c r="V8" s="465"/>
      <c r="W8" s="465"/>
    </row>
    <row r="9" spans="2:27" ht="14.25" customHeight="1" x14ac:dyDescent="0.25">
      <c r="B9" s="381" t="s">
        <v>7</v>
      </c>
      <c r="C9" s="662" t="s">
        <v>417</v>
      </c>
      <c r="D9" s="663"/>
      <c r="E9" s="663"/>
      <c r="F9" s="663"/>
      <c r="G9" s="663"/>
      <c r="H9" s="663"/>
      <c r="I9" s="663"/>
      <c r="J9" s="664"/>
      <c r="K9" s="379" t="s">
        <v>418</v>
      </c>
      <c r="L9" s="379" t="s">
        <v>413</v>
      </c>
      <c r="M9" s="379">
        <v>10</v>
      </c>
      <c r="N9" s="379">
        <v>16</v>
      </c>
      <c r="O9" s="379">
        <v>21</v>
      </c>
      <c r="P9" s="313"/>
      <c r="Q9" s="380">
        <f t="shared" ref="Q9:Q41" si="0">O9*P9</f>
        <v>0</v>
      </c>
      <c r="R9" s="602" t="s">
        <v>557</v>
      </c>
      <c r="S9" s="392"/>
      <c r="T9" s="603"/>
      <c r="U9" s="604"/>
      <c r="V9" s="465"/>
      <c r="W9" s="465"/>
    </row>
    <row r="10" spans="2:27" ht="14.25" customHeight="1" x14ac:dyDescent="0.25">
      <c r="B10" s="381" t="s">
        <v>9</v>
      </c>
      <c r="C10" s="665" t="s">
        <v>414</v>
      </c>
      <c r="D10" s="666"/>
      <c r="E10" s="666"/>
      <c r="F10" s="666"/>
      <c r="G10" s="666"/>
      <c r="H10" s="666"/>
      <c r="I10" s="666"/>
      <c r="J10" s="667"/>
      <c r="K10" s="382"/>
      <c r="L10" s="382" t="s">
        <v>413</v>
      </c>
      <c r="M10" s="382">
        <v>10</v>
      </c>
      <c r="N10" s="382">
        <v>16</v>
      </c>
      <c r="O10" s="382">
        <v>10</v>
      </c>
      <c r="P10" s="383"/>
      <c r="Q10" s="384">
        <f t="shared" si="0"/>
        <v>0</v>
      </c>
      <c r="R10" s="393" t="s">
        <v>557</v>
      </c>
      <c r="S10" s="392"/>
      <c r="T10" s="603"/>
      <c r="U10" s="604"/>
      <c r="V10" s="465"/>
      <c r="W10" s="465"/>
    </row>
    <row r="11" spans="2:27" ht="14.25" customHeight="1" x14ac:dyDescent="0.25">
      <c r="B11" s="381" t="s">
        <v>10</v>
      </c>
      <c r="C11" s="665" t="s">
        <v>419</v>
      </c>
      <c r="D11" s="666"/>
      <c r="E11" s="666"/>
      <c r="F11" s="666"/>
      <c r="G11" s="666"/>
      <c r="H11" s="666"/>
      <c r="I11" s="666"/>
      <c r="J11" s="667"/>
      <c r="K11" s="382"/>
      <c r="L11" s="382" t="s">
        <v>413</v>
      </c>
      <c r="M11" s="382">
        <v>10</v>
      </c>
      <c r="N11" s="382">
        <v>16</v>
      </c>
      <c r="O11" s="382">
        <v>6</v>
      </c>
      <c r="P11" s="383"/>
      <c r="Q11" s="384">
        <f t="shared" si="0"/>
        <v>0</v>
      </c>
      <c r="R11" s="393" t="s">
        <v>557</v>
      </c>
      <c r="S11" s="392"/>
      <c r="T11" s="603"/>
      <c r="U11" s="604"/>
      <c r="V11" s="465"/>
      <c r="W11" s="465"/>
    </row>
    <row r="12" spans="2:27" ht="14.25" customHeight="1" x14ac:dyDescent="0.25">
      <c r="B12" s="381" t="s">
        <v>27</v>
      </c>
      <c r="C12" s="665" t="s">
        <v>420</v>
      </c>
      <c r="D12" s="666"/>
      <c r="E12" s="666"/>
      <c r="F12" s="666"/>
      <c r="G12" s="666"/>
      <c r="H12" s="666"/>
      <c r="I12" s="666"/>
      <c r="J12" s="667"/>
      <c r="K12" s="382"/>
      <c r="L12" s="382" t="s">
        <v>421</v>
      </c>
      <c r="M12" s="382">
        <v>41927</v>
      </c>
      <c r="N12" s="382">
        <v>16</v>
      </c>
      <c r="O12" s="382">
        <v>4</v>
      </c>
      <c r="P12" s="383"/>
      <c r="Q12" s="384">
        <f t="shared" si="0"/>
        <v>0</v>
      </c>
      <c r="R12" s="393" t="s">
        <v>557</v>
      </c>
      <c r="S12" s="392"/>
      <c r="T12" s="603"/>
      <c r="U12" s="604"/>
      <c r="V12" s="465"/>
      <c r="W12" s="465"/>
    </row>
    <row r="13" spans="2:27" ht="14.25" customHeight="1" x14ac:dyDescent="0.25">
      <c r="B13" s="381" t="s">
        <v>11</v>
      </c>
      <c r="C13" s="665" t="s">
        <v>422</v>
      </c>
      <c r="D13" s="666"/>
      <c r="E13" s="666"/>
      <c r="F13" s="666"/>
      <c r="G13" s="666"/>
      <c r="H13" s="666"/>
      <c r="I13" s="666"/>
      <c r="J13" s="667"/>
      <c r="K13" s="382"/>
      <c r="L13" s="382" t="s">
        <v>421</v>
      </c>
      <c r="M13" s="382" t="s">
        <v>45</v>
      </c>
      <c r="N13" s="382">
        <v>16</v>
      </c>
      <c r="O13" s="382">
        <v>1</v>
      </c>
      <c r="P13" s="383"/>
      <c r="Q13" s="384">
        <f t="shared" si="0"/>
        <v>0</v>
      </c>
      <c r="R13" s="393" t="s">
        <v>557</v>
      </c>
      <c r="S13" s="392"/>
      <c r="T13" s="603"/>
      <c r="U13" s="604"/>
      <c r="V13" s="465"/>
      <c r="W13" s="465"/>
    </row>
    <row r="14" spans="2:27" ht="14.25" customHeight="1" x14ac:dyDescent="0.25">
      <c r="B14" s="381" t="s">
        <v>14</v>
      </c>
      <c r="C14" s="665" t="s">
        <v>423</v>
      </c>
      <c r="D14" s="666"/>
      <c r="E14" s="666"/>
      <c r="F14" s="666"/>
      <c r="G14" s="666"/>
      <c r="H14" s="666"/>
      <c r="I14" s="666"/>
      <c r="J14" s="667"/>
      <c r="K14" s="382"/>
      <c r="L14" s="382" t="s">
        <v>421</v>
      </c>
      <c r="M14" s="382" t="s">
        <v>45</v>
      </c>
      <c r="N14" s="382">
        <v>16</v>
      </c>
      <c r="O14" s="382">
        <v>5</v>
      </c>
      <c r="P14" s="383"/>
      <c r="Q14" s="384">
        <f t="shared" si="0"/>
        <v>0</v>
      </c>
      <c r="R14" s="393" t="s">
        <v>557</v>
      </c>
      <c r="S14" s="392"/>
      <c r="T14" s="603"/>
      <c r="U14" s="604"/>
      <c r="V14" s="465"/>
      <c r="W14" s="465"/>
    </row>
    <row r="15" spans="2:27" ht="14.25" customHeight="1" x14ac:dyDescent="0.25">
      <c r="B15" s="381" t="s">
        <v>12</v>
      </c>
      <c r="C15" s="665" t="s">
        <v>424</v>
      </c>
      <c r="D15" s="666"/>
      <c r="E15" s="666"/>
      <c r="F15" s="666"/>
      <c r="G15" s="666"/>
      <c r="H15" s="666"/>
      <c r="I15" s="666"/>
      <c r="J15" s="667"/>
      <c r="K15" s="382"/>
      <c r="L15" s="382"/>
      <c r="M15" s="382"/>
      <c r="N15" s="382"/>
      <c r="O15" s="382">
        <v>12</v>
      </c>
      <c r="P15" s="383"/>
      <c r="Q15" s="384">
        <f t="shared" si="0"/>
        <v>0</v>
      </c>
      <c r="R15" s="393" t="s">
        <v>557</v>
      </c>
      <c r="S15" s="392"/>
      <c r="T15" s="603"/>
      <c r="U15" s="604"/>
      <c r="V15" s="465"/>
      <c r="W15" s="465"/>
    </row>
    <row r="16" spans="2:27" ht="14.25" customHeight="1" x14ac:dyDescent="0.25">
      <c r="B16" s="381" t="s">
        <v>43</v>
      </c>
      <c r="C16" s="665" t="s">
        <v>415</v>
      </c>
      <c r="D16" s="666"/>
      <c r="E16" s="666"/>
      <c r="F16" s="666"/>
      <c r="G16" s="666"/>
      <c r="H16" s="666"/>
      <c r="I16" s="666"/>
      <c r="J16" s="667"/>
      <c r="K16" s="382"/>
      <c r="L16" s="382"/>
      <c r="M16" s="382"/>
      <c r="N16" s="382"/>
      <c r="O16" s="382">
        <v>4</v>
      </c>
      <c r="P16" s="383"/>
      <c r="Q16" s="384">
        <f t="shared" si="0"/>
        <v>0</v>
      </c>
      <c r="R16" s="393" t="s">
        <v>557</v>
      </c>
      <c r="S16" s="392"/>
      <c r="T16" s="603"/>
      <c r="U16" s="604"/>
      <c r="V16" s="465"/>
      <c r="W16" s="465"/>
    </row>
    <row r="17" spans="2:23" ht="14.25" customHeight="1" x14ac:dyDescent="0.25">
      <c r="B17" s="381" t="s">
        <v>44</v>
      </c>
      <c r="C17" s="665" t="s">
        <v>416</v>
      </c>
      <c r="D17" s="666"/>
      <c r="E17" s="666"/>
      <c r="F17" s="666"/>
      <c r="G17" s="666"/>
      <c r="H17" s="666"/>
      <c r="I17" s="666"/>
      <c r="J17" s="667"/>
      <c r="K17" s="382"/>
      <c r="L17" s="382"/>
      <c r="M17" s="382"/>
      <c r="N17" s="382"/>
      <c r="O17" s="382">
        <v>4</v>
      </c>
      <c r="P17" s="383"/>
      <c r="Q17" s="384">
        <f t="shared" si="0"/>
        <v>0</v>
      </c>
      <c r="R17" s="393" t="s">
        <v>557</v>
      </c>
      <c r="S17" s="392"/>
      <c r="T17" s="603"/>
      <c r="U17" s="604"/>
      <c r="V17" s="465"/>
      <c r="W17" s="465"/>
    </row>
    <row r="18" spans="2:23" ht="14.25" customHeight="1" x14ac:dyDescent="0.25">
      <c r="B18" s="394" t="s">
        <v>45</v>
      </c>
      <c r="C18" s="668" t="s">
        <v>420</v>
      </c>
      <c r="D18" s="669"/>
      <c r="E18" s="669"/>
      <c r="F18" s="669"/>
      <c r="G18" s="669"/>
      <c r="H18" s="669"/>
      <c r="I18" s="669"/>
      <c r="J18" s="670"/>
      <c r="K18" s="395"/>
      <c r="L18" s="395" t="s">
        <v>421</v>
      </c>
      <c r="M18" s="395">
        <v>10</v>
      </c>
      <c r="N18" s="395">
        <v>16</v>
      </c>
      <c r="O18" s="395">
        <v>4</v>
      </c>
      <c r="P18" s="396"/>
      <c r="Q18" s="327">
        <f t="shared" si="0"/>
        <v>0</v>
      </c>
      <c r="R18" s="397" t="s">
        <v>557</v>
      </c>
      <c r="S18" s="392"/>
      <c r="T18" s="603"/>
      <c r="U18" s="604"/>
      <c r="V18" s="465"/>
      <c r="W18" s="465"/>
    </row>
    <row r="19" spans="2:23" ht="14.25" customHeight="1" x14ac:dyDescent="0.25">
      <c r="B19" s="398" t="s">
        <v>46</v>
      </c>
      <c r="C19" s="671" t="s">
        <v>425</v>
      </c>
      <c r="D19" s="672"/>
      <c r="E19" s="672"/>
      <c r="F19" s="672"/>
      <c r="G19" s="672"/>
      <c r="H19" s="672"/>
      <c r="I19" s="672"/>
      <c r="J19" s="673"/>
      <c r="K19" s="379"/>
      <c r="L19" s="379" t="s">
        <v>426</v>
      </c>
      <c r="M19" s="379">
        <v>15</v>
      </c>
      <c r="N19" s="379">
        <v>10</v>
      </c>
      <c r="O19" s="379">
        <v>19</v>
      </c>
      <c r="P19" s="313"/>
      <c r="Q19" s="380">
        <f t="shared" si="0"/>
        <v>0</v>
      </c>
      <c r="R19" s="399" t="s">
        <v>558</v>
      </c>
      <c r="S19" s="392"/>
      <c r="T19" s="465"/>
      <c r="U19" s="465"/>
      <c r="V19" s="465"/>
      <c r="W19" s="465"/>
    </row>
    <row r="20" spans="2:23" ht="14.25" customHeight="1" x14ac:dyDescent="0.25">
      <c r="B20" s="381" t="s">
        <v>47</v>
      </c>
      <c r="C20" s="665" t="s">
        <v>427</v>
      </c>
      <c r="D20" s="666"/>
      <c r="E20" s="666"/>
      <c r="F20" s="666"/>
      <c r="G20" s="666"/>
      <c r="H20" s="666"/>
      <c r="I20" s="666"/>
      <c r="J20" s="667"/>
      <c r="K20" s="382"/>
      <c r="L20" s="382" t="s">
        <v>426</v>
      </c>
      <c r="M20" s="382">
        <v>15</v>
      </c>
      <c r="N20" s="382">
        <v>10</v>
      </c>
      <c r="O20" s="382">
        <v>4</v>
      </c>
      <c r="P20" s="383"/>
      <c r="Q20" s="384">
        <f t="shared" si="0"/>
        <v>0</v>
      </c>
      <c r="R20" s="400" t="s">
        <v>558</v>
      </c>
      <c r="T20" s="465"/>
      <c r="U20" s="465"/>
      <c r="V20" s="465"/>
      <c r="W20" s="465"/>
    </row>
    <row r="21" spans="2:23" ht="14.25" customHeight="1" x14ac:dyDescent="0.25">
      <c r="B21" s="381" t="s">
        <v>74</v>
      </c>
      <c r="C21" s="665" t="s">
        <v>428</v>
      </c>
      <c r="D21" s="666"/>
      <c r="E21" s="666"/>
      <c r="F21" s="666"/>
      <c r="G21" s="666"/>
      <c r="H21" s="666"/>
      <c r="I21" s="666"/>
      <c r="J21" s="667"/>
      <c r="K21" s="382"/>
      <c r="L21" s="382" t="s">
        <v>426</v>
      </c>
      <c r="M21" s="382">
        <v>15</v>
      </c>
      <c r="N21" s="382">
        <v>10</v>
      </c>
      <c r="O21" s="382">
        <v>10</v>
      </c>
      <c r="P21" s="383"/>
      <c r="Q21" s="384">
        <f t="shared" si="0"/>
        <v>0</v>
      </c>
      <c r="R21" s="400" t="s">
        <v>558</v>
      </c>
    </row>
    <row r="22" spans="2:23" ht="14.25" customHeight="1" x14ac:dyDescent="0.25">
      <c r="B22" s="381" t="s">
        <v>75</v>
      </c>
      <c r="C22" s="665" t="s">
        <v>429</v>
      </c>
      <c r="D22" s="666"/>
      <c r="E22" s="666"/>
      <c r="F22" s="666"/>
      <c r="G22" s="666"/>
      <c r="H22" s="666"/>
      <c r="I22" s="666"/>
      <c r="J22" s="667"/>
      <c r="K22" s="382"/>
      <c r="L22" s="382" t="s">
        <v>426</v>
      </c>
      <c r="M22" s="382">
        <v>15</v>
      </c>
      <c r="N22" s="382">
        <v>10</v>
      </c>
      <c r="O22" s="382">
        <v>2</v>
      </c>
      <c r="P22" s="383"/>
      <c r="Q22" s="384">
        <f t="shared" si="0"/>
        <v>0</v>
      </c>
      <c r="R22" s="400" t="s">
        <v>558</v>
      </c>
    </row>
    <row r="23" spans="2:23" ht="14.25" customHeight="1" x14ac:dyDescent="0.25">
      <c r="B23" s="381" t="s">
        <v>76</v>
      </c>
      <c r="C23" s="665" t="s">
        <v>430</v>
      </c>
      <c r="D23" s="666"/>
      <c r="E23" s="666"/>
      <c r="F23" s="666"/>
      <c r="G23" s="666"/>
      <c r="H23" s="666"/>
      <c r="I23" s="666"/>
      <c r="J23" s="667"/>
      <c r="K23" s="382"/>
      <c r="L23" s="382" t="s">
        <v>431</v>
      </c>
      <c r="M23" s="382">
        <v>15</v>
      </c>
      <c r="N23" s="382">
        <v>16</v>
      </c>
      <c r="O23" s="382">
        <v>8</v>
      </c>
      <c r="P23" s="383"/>
      <c r="Q23" s="384">
        <f t="shared" si="0"/>
        <v>0</v>
      </c>
      <c r="R23" s="400" t="s">
        <v>558</v>
      </c>
    </row>
    <row r="24" spans="2:23" ht="14.25" customHeight="1" x14ac:dyDescent="0.25">
      <c r="B24" s="381" t="s">
        <v>77</v>
      </c>
      <c r="C24" s="665" t="s">
        <v>432</v>
      </c>
      <c r="D24" s="666"/>
      <c r="E24" s="666"/>
      <c r="F24" s="666"/>
      <c r="G24" s="666"/>
      <c r="H24" s="666"/>
      <c r="I24" s="666"/>
      <c r="J24" s="667"/>
      <c r="K24" s="382"/>
      <c r="L24" s="382" t="s">
        <v>431</v>
      </c>
      <c r="M24" s="382">
        <v>15</v>
      </c>
      <c r="N24" s="382">
        <v>16</v>
      </c>
      <c r="O24" s="382">
        <v>8</v>
      </c>
      <c r="P24" s="383"/>
      <c r="Q24" s="384">
        <f t="shared" si="0"/>
        <v>0</v>
      </c>
      <c r="R24" s="400" t="s">
        <v>558</v>
      </c>
    </row>
    <row r="25" spans="2:23" ht="14.25" customHeight="1" x14ac:dyDescent="0.25">
      <c r="B25" s="394" t="s">
        <v>78</v>
      </c>
      <c r="C25" s="668" t="s">
        <v>433</v>
      </c>
      <c r="D25" s="669"/>
      <c r="E25" s="669"/>
      <c r="F25" s="669"/>
      <c r="G25" s="669"/>
      <c r="H25" s="669"/>
      <c r="I25" s="669"/>
      <c r="J25" s="670"/>
      <c r="K25" s="395"/>
      <c r="L25" s="395" t="s">
        <v>426</v>
      </c>
      <c r="M25" s="395"/>
      <c r="N25" s="395"/>
      <c r="O25" s="395">
        <v>30</v>
      </c>
      <c r="P25" s="396"/>
      <c r="Q25" s="327">
        <f t="shared" si="0"/>
        <v>0</v>
      </c>
      <c r="R25" s="401" t="s">
        <v>558</v>
      </c>
    </row>
    <row r="26" spans="2:23" ht="14.25" customHeight="1" x14ac:dyDescent="0.25">
      <c r="B26" s="398" t="s">
        <v>79</v>
      </c>
      <c r="C26" s="662" t="s">
        <v>434</v>
      </c>
      <c r="D26" s="663"/>
      <c r="E26" s="663"/>
      <c r="F26" s="663"/>
      <c r="G26" s="663"/>
      <c r="H26" s="663"/>
      <c r="I26" s="663"/>
      <c r="J26" s="664"/>
      <c r="K26" s="379" t="s">
        <v>435</v>
      </c>
      <c r="L26" s="379" t="s">
        <v>436</v>
      </c>
      <c r="M26" s="379">
        <v>25</v>
      </c>
      <c r="N26" s="379">
        <v>6</v>
      </c>
      <c r="O26" s="379">
        <v>0.8</v>
      </c>
      <c r="P26" s="313"/>
      <c r="Q26" s="380">
        <f t="shared" si="0"/>
        <v>0</v>
      </c>
      <c r="R26" s="402" t="s">
        <v>559</v>
      </c>
    </row>
    <row r="27" spans="2:23" ht="14.25" customHeight="1" x14ac:dyDescent="0.25">
      <c r="B27" s="381" t="s">
        <v>80</v>
      </c>
      <c r="C27" s="665" t="s">
        <v>434</v>
      </c>
      <c r="D27" s="666"/>
      <c r="E27" s="666"/>
      <c r="F27" s="666"/>
      <c r="G27" s="666"/>
      <c r="H27" s="666"/>
      <c r="I27" s="666"/>
      <c r="J27" s="667"/>
      <c r="K27" s="382" t="s">
        <v>435</v>
      </c>
      <c r="L27" s="382" t="s">
        <v>436</v>
      </c>
      <c r="M27" s="382">
        <v>40</v>
      </c>
      <c r="N27" s="382">
        <v>6</v>
      </c>
      <c r="O27" s="382">
        <v>2.5</v>
      </c>
      <c r="P27" s="383"/>
      <c r="Q27" s="384">
        <f t="shared" si="0"/>
        <v>0</v>
      </c>
      <c r="R27" s="403" t="s">
        <v>559</v>
      </c>
    </row>
    <row r="28" spans="2:23" ht="14.25" customHeight="1" x14ac:dyDescent="0.25">
      <c r="B28" s="381" t="s">
        <v>81</v>
      </c>
      <c r="C28" s="665" t="s">
        <v>434</v>
      </c>
      <c r="D28" s="666"/>
      <c r="E28" s="666"/>
      <c r="F28" s="666"/>
      <c r="G28" s="666"/>
      <c r="H28" s="666"/>
      <c r="I28" s="666"/>
      <c r="J28" s="667"/>
      <c r="K28" s="382" t="s">
        <v>435</v>
      </c>
      <c r="L28" s="382" t="s">
        <v>436</v>
      </c>
      <c r="M28" s="382">
        <v>65</v>
      </c>
      <c r="N28" s="382">
        <v>6</v>
      </c>
      <c r="O28" s="382">
        <v>18</v>
      </c>
      <c r="P28" s="383"/>
      <c r="Q28" s="384">
        <f t="shared" si="0"/>
        <v>0</v>
      </c>
      <c r="R28" s="403" t="s">
        <v>559</v>
      </c>
    </row>
    <row r="29" spans="2:23" ht="14.25" customHeight="1" x14ac:dyDescent="0.25">
      <c r="B29" s="381" t="s">
        <v>82</v>
      </c>
      <c r="C29" s="665" t="s">
        <v>437</v>
      </c>
      <c r="D29" s="666"/>
      <c r="E29" s="666"/>
      <c r="F29" s="666"/>
      <c r="G29" s="666"/>
      <c r="H29" s="666"/>
      <c r="I29" s="666"/>
      <c r="J29" s="667"/>
      <c r="K29" s="382" t="s">
        <v>438</v>
      </c>
      <c r="L29" s="382" t="s">
        <v>436</v>
      </c>
      <c r="M29" s="382" t="s">
        <v>439</v>
      </c>
      <c r="N29" s="382">
        <v>6</v>
      </c>
      <c r="O29" s="382">
        <v>2</v>
      </c>
      <c r="P29" s="383"/>
      <c r="Q29" s="384">
        <f t="shared" si="0"/>
        <v>0</v>
      </c>
      <c r="R29" s="403" t="s">
        <v>559</v>
      </c>
    </row>
    <row r="30" spans="2:23" ht="14.25" customHeight="1" x14ac:dyDescent="0.25">
      <c r="B30" s="381" t="s">
        <v>83</v>
      </c>
      <c r="C30" s="665" t="s">
        <v>437</v>
      </c>
      <c r="D30" s="666"/>
      <c r="E30" s="666"/>
      <c r="F30" s="666"/>
      <c r="G30" s="666"/>
      <c r="H30" s="666"/>
      <c r="I30" s="666"/>
      <c r="J30" s="667"/>
      <c r="K30" s="382" t="s">
        <v>438</v>
      </c>
      <c r="L30" s="382" t="s">
        <v>436</v>
      </c>
      <c r="M30" s="382" t="s">
        <v>440</v>
      </c>
      <c r="N30" s="382">
        <v>6</v>
      </c>
      <c r="O30" s="382">
        <v>2</v>
      </c>
      <c r="P30" s="383"/>
      <c r="Q30" s="384">
        <f t="shared" si="0"/>
        <v>0</v>
      </c>
      <c r="R30" s="403" t="s">
        <v>559</v>
      </c>
    </row>
    <row r="31" spans="2:23" ht="14.25" customHeight="1" x14ac:dyDescent="0.25">
      <c r="B31" s="381" t="s">
        <v>85</v>
      </c>
      <c r="C31" s="665" t="s">
        <v>441</v>
      </c>
      <c r="D31" s="666"/>
      <c r="E31" s="666"/>
      <c r="F31" s="666"/>
      <c r="G31" s="666"/>
      <c r="H31" s="666"/>
      <c r="I31" s="666"/>
      <c r="J31" s="667"/>
      <c r="K31" s="382" t="s">
        <v>438</v>
      </c>
      <c r="L31" s="382" t="s">
        <v>436</v>
      </c>
      <c r="M31" s="382" t="s">
        <v>439</v>
      </c>
      <c r="N31" s="382">
        <v>6</v>
      </c>
      <c r="O31" s="382">
        <v>1</v>
      </c>
      <c r="P31" s="383"/>
      <c r="Q31" s="384">
        <f t="shared" si="0"/>
        <v>0</v>
      </c>
      <c r="R31" s="403" t="s">
        <v>559</v>
      </c>
    </row>
    <row r="32" spans="2:23" ht="14.25" customHeight="1" x14ac:dyDescent="0.25">
      <c r="B32" s="381" t="s">
        <v>86</v>
      </c>
      <c r="C32" s="665" t="s">
        <v>442</v>
      </c>
      <c r="D32" s="666"/>
      <c r="E32" s="666"/>
      <c r="F32" s="666"/>
      <c r="G32" s="666"/>
      <c r="H32" s="666"/>
      <c r="I32" s="666"/>
      <c r="J32" s="667"/>
      <c r="K32" s="382" t="s">
        <v>438</v>
      </c>
      <c r="L32" s="382" t="s">
        <v>436</v>
      </c>
      <c r="M32" s="382">
        <v>40</v>
      </c>
      <c r="N32" s="382">
        <v>6</v>
      </c>
      <c r="O32" s="382">
        <v>3</v>
      </c>
      <c r="P32" s="383"/>
      <c r="Q32" s="384">
        <f t="shared" si="0"/>
        <v>0</v>
      </c>
      <c r="R32" s="403" t="s">
        <v>559</v>
      </c>
    </row>
    <row r="33" spans="2:19" ht="14.25" customHeight="1" x14ac:dyDescent="0.25">
      <c r="B33" s="381" t="s">
        <v>87</v>
      </c>
      <c r="C33" s="665" t="s">
        <v>443</v>
      </c>
      <c r="D33" s="666"/>
      <c r="E33" s="666"/>
      <c r="F33" s="666"/>
      <c r="G33" s="666"/>
      <c r="H33" s="666"/>
      <c r="I33" s="666"/>
      <c r="J33" s="667"/>
      <c r="K33" s="382" t="s">
        <v>438</v>
      </c>
      <c r="L33" s="382" t="s">
        <v>436</v>
      </c>
      <c r="M33" s="382">
        <v>65</v>
      </c>
      <c r="N33" s="382">
        <v>6</v>
      </c>
      <c r="O33" s="382">
        <v>6</v>
      </c>
      <c r="P33" s="383"/>
      <c r="Q33" s="384">
        <f t="shared" si="0"/>
        <v>0</v>
      </c>
      <c r="R33" s="403" t="s">
        <v>559</v>
      </c>
    </row>
    <row r="34" spans="2:19" ht="14.25" customHeight="1" x14ac:dyDescent="0.25">
      <c r="B34" s="381" t="s">
        <v>88</v>
      </c>
      <c r="C34" s="665" t="s">
        <v>444</v>
      </c>
      <c r="D34" s="666"/>
      <c r="E34" s="666"/>
      <c r="F34" s="666"/>
      <c r="G34" s="666"/>
      <c r="H34" s="666"/>
      <c r="I34" s="666"/>
      <c r="J34" s="667"/>
      <c r="K34" s="382"/>
      <c r="L34" s="382"/>
      <c r="M34" s="382">
        <v>40</v>
      </c>
      <c r="N34" s="382">
        <v>6</v>
      </c>
      <c r="O34" s="382">
        <v>3</v>
      </c>
      <c r="P34" s="383"/>
      <c r="Q34" s="384">
        <f t="shared" si="0"/>
        <v>0</v>
      </c>
      <c r="R34" s="403" t="s">
        <v>559</v>
      </c>
    </row>
    <row r="35" spans="2:19" ht="14.25" customHeight="1" x14ac:dyDescent="0.25">
      <c r="B35" s="381" t="s">
        <v>89</v>
      </c>
      <c r="C35" s="665" t="s">
        <v>444</v>
      </c>
      <c r="D35" s="666"/>
      <c r="E35" s="666"/>
      <c r="F35" s="666"/>
      <c r="G35" s="666"/>
      <c r="H35" s="666"/>
      <c r="I35" s="666"/>
      <c r="J35" s="667"/>
      <c r="K35" s="382"/>
      <c r="L35" s="382"/>
      <c r="M35" s="382">
        <v>25</v>
      </c>
      <c r="N35" s="382">
        <v>6</v>
      </c>
      <c r="O35" s="382">
        <v>2</v>
      </c>
      <c r="P35" s="383"/>
      <c r="Q35" s="384">
        <f t="shared" si="0"/>
        <v>0</v>
      </c>
      <c r="R35" s="403" t="s">
        <v>559</v>
      </c>
    </row>
    <row r="36" spans="2:19" ht="14.25" customHeight="1" x14ac:dyDescent="0.25">
      <c r="B36" s="381" t="s">
        <v>90</v>
      </c>
      <c r="C36" s="665" t="s">
        <v>445</v>
      </c>
      <c r="D36" s="666"/>
      <c r="E36" s="666"/>
      <c r="F36" s="666"/>
      <c r="G36" s="666"/>
      <c r="H36" s="666"/>
      <c r="I36" s="666"/>
      <c r="J36" s="667"/>
      <c r="K36" s="382"/>
      <c r="L36" s="382"/>
      <c r="M36" s="382">
        <v>65</v>
      </c>
      <c r="N36" s="382">
        <v>6</v>
      </c>
      <c r="O36" s="404">
        <v>1</v>
      </c>
      <c r="P36" s="383"/>
      <c r="Q36" s="384">
        <f t="shared" si="0"/>
        <v>0</v>
      </c>
      <c r="R36" s="403" t="s">
        <v>559</v>
      </c>
    </row>
    <row r="37" spans="2:19" ht="14.25" customHeight="1" x14ac:dyDescent="0.25">
      <c r="B37" s="381" t="s">
        <v>91</v>
      </c>
      <c r="C37" s="665" t="s">
        <v>446</v>
      </c>
      <c r="D37" s="666"/>
      <c r="E37" s="666"/>
      <c r="F37" s="666"/>
      <c r="G37" s="666"/>
      <c r="H37" s="666"/>
      <c r="I37" s="666"/>
      <c r="J37" s="667"/>
      <c r="K37" s="382"/>
      <c r="L37" s="382"/>
      <c r="M37" s="382"/>
      <c r="N37" s="382"/>
      <c r="O37" s="382">
        <v>12</v>
      </c>
      <c r="P37" s="383"/>
      <c r="Q37" s="384">
        <f t="shared" si="0"/>
        <v>0</v>
      </c>
      <c r="R37" s="403" t="s">
        <v>559</v>
      </c>
    </row>
    <row r="38" spans="2:19" ht="14.25" customHeight="1" x14ac:dyDescent="0.25">
      <c r="B38" s="381" t="s">
        <v>92</v>
      </c>
      <c r="C38" s="665" t="s">
        <v>415</v>
      </c>
      <c r="D38" s="666"/>
      <c r="E38" s="666"/>
      <c r="F38" s="666"/>
      <c r="G38" s="666"/>
      <c r="H38" s="666"/>
      <c r="I38" s="666"/>
      <c r="J38" s="667"/>
      <c r="K38" s="382"/>
      <c r="L38" s="382"/>
      <c r="M38" s="382">
        <v>65</v>
      </c>
      <c r="N38" s="382"/>
      <c r="O38" s="382">
        <v>1</v>
      </c>
      <c r="P38" s="383"/>
      <c r="Q38" s="384">
        <f t="shared" si="0"/>
        <v>0</v>
      </c>
      <c r="R38" s="403" t="s">
        <v>559</v>
      </c>
    </row>
    <row r="39" spans="2:19" ht="14.25" customHeight="1" x14ac:dyDescent="0.25">
      <c r="B39" s="381" t="s">
        <v>93</v>
      </c>
      <c r="C39" s="665" t="s">
        <v>416</v>
      </c>
      <c r="D39" s="666"/>
      <c r="E39" s="666"/>
      <c r="F39" s="666"/>
      <c r="G39" s="666"/>
      <c r="H39" s="666"/>
      <c r="I39" s="666"/>
      <c r="J39" s="667"/>
      <c r="K39" s="382"/>
      <c r="L39" s="382"/>
      <c r="M39" s="382">
        <v>65</v>
      </c>
      <c r="N39" s="382"/>
      <c r="O39" s="382">
        <v>1</v>
      </c>
      <c r="P39" s="383"/>
      <c r="Q39" s="384">
        <f t="shared" si="0"/>
        <v>0</v>
      </c>
      <c r="R39" s="403" t="s">
        <v>559</v>
      </c>
    </row>
    <row r="40" spans="2:19" ht="14.25" customHeight="1" x14ac:dyDescent="0.25">
      <c r="B40" s="405" t="s">
        <v>94</v>
      </c>
      <c r="C40" s="668" t="s">
        <v>447</v>
      </c>
      <c r="D40" s="669"/>
      <c r="E40" s="669"/>
      <c r="F40" s="669"/>
      <c r="G40" s="669"/>
      <c r="H40" s="669"/>
      <c r="I40" s="669"/>
      <c r="J40" s="670"/>
      <c r="K40" s="395"/>
      <c r="L40" s="395"/>
      <c r="M40" s="395"/>
      <c r="N40" s="395"/>
      <c r="O40" s="406">
        <v>2</v>
      </c>
      <c r="P40" s="396"/>
      <c r="Q40" s="327">
        <f t="shared" si="0"/>
        <v>0</v>
      </c>
      <c r="R40" s="407" t="s">
        <v>559</v>
      </c>
    </row>
    <row r="41" spans="2:19" ht="14.25" customHeight="1" thickBot="1" x14ac:dyDescent="0.3">
      <c r="B41" s="408" t="s">
        <v>95</v>
      </c>
      <c r="C41" s="674" t="s">
        <v>448</v>
      </c>
      <c r="D41" s="675"/>
      <c r="E41" s="675"/>
      <c r="F41" s="675"/>
      <c r="G41" s="675"/>
      <c r="H41" s="675"/>
      <c r="I41" s="675"/>
      <c r="J41" s="676"/>
      <c r="K41" s="409"/>
      <c r="L41" s="409"/>
      <c r="M41" s="409"/>
      <c r="N41" s="409"/>
      <c r="O41" s="409">
        <v>21</v>
      </c>
      <c r="P41" s="410"/>
      <c r="Q41" s="411">
        <f t="shared" si="0"/>
        <v>0</v>
      </c>
      <c r="R41" s="412"/>
      <c r="S41" s="440"/>
    </row>
    <row r="42" spans="2:19" s="182" customFormat="1" ht="20.25" customHeight="1" thickTop="1" thickBot="1" x14ac:dyDescent="0.3">
      <c r="B42" s="189"/>
      <c r="C42" s="413" t="s">
        <v>563</v>
      </c>
      <c r="D42" s="413"/>
      <c r="E42" s="413"/>
      <c r="F42" s="413"/>
      <c r="G42" s="413"/>
      <c r="H42" s="413"/>
      <c r="I42" s="413"/>
      <c r="J42" s="413"/>
      <c r="K42" s="414"/>
      <c r="L42" s="414"/>
      <c r="M42" s="414"/>
      <c r="N42" s="190"/>
      <c r="O42" s="190"/>
      <c r="P42" s="190"/>
      <c r="Q42" s="192">
        <f>SUM(Q9:Q41)</f>
        <v>0</v>
      </c>
      <c r="R42" s="191"/>
    </row>
    <row r="43" spans="2:19" ht="13.8" thickBot="1" x14ac:dyDescent="0.3"/>
    <row r="44" spans="2:19" x14ac:dyDescent="0.25">
      <c r="B44" s="352" t="s">
        <v>556</v>
      </c>
      <c r="C44" s="353"/>
      <c r="D44" s="353"/>
      <c r="E44" s="353"/>
      <c r="F44" s="353"/>
      <c r="G44" s="353"/>
      <c r="H44" s="353"/>
      <c r="I44" s="353"/>
      <c r="J44" s="353"/>
      <c r="K44" s="353"/>
      <c r="L44" s="353"/>
      <c r="M44" s="353"/>
      <c r="N44" s="353"/>
      <c r="O44" s="353"/>
      <c r="P44" s="353"/>
      <c r="Q44" s="353"/>
      <c r="R44" s="354"/>
    </row>
    <row r="45" spans="2:19" ht="31.8" x14ac:dyDescent="0.25">
      <c r="B45" s="355" t="s">
        <v>405</v>
      </c>
      <c r="C45" s="356" t="s">
        <v>449</v>
      </c>
      <c r="D45" s="356" t="s">
        <v>450</v>
      </c>
      <c r="E45" s="368" t="s">
        <v>451</v>
      </c>
      <c r="F45" s="369"/>
      <c r="G45" s="369"/>
      <c r="H45" s="370"/>
      <c r="I45" s="357" t="s">
        <v>452</v>
      </c>
      <c r="J45" s="357" t="s">
        <v>453</v>
      </c>
      <c r="K45" s="356" t="s">
        <v>454</v>
      </c>
      <c r="L45" s="357" t="s">
        <v>455</v>
      </c>
      <c r="M45" s="357"/>
      <c r="N45" s="357"/>
      <c r="O45" s="357"/>
      <c r="P45" s="357"/>
      <c r="Q45" s="357"/>
      <c r="R45" s="358" t="s">
        <v>412</v>
      </c>
    </row>
    <row r="46" spans="2:19" ht="30.6" x14ac:dyDescent="0.25">
      <c r="B46" s="349"/>
      <c r="C46" s="347"/>
      <c r="D46" s="347"/>
      <c r="E46" s="143"/>
      <c r="F46" s="362"/>
      <c r="G46" s="362"/>
      <c r="H46" s="363"/>
      <c r="I46" s="351"/>
      <c r="J46" s="351"/>
      <c r="K46" s="347"/>
      <c r="L46" s="351" t="s">
        <v>456</v>
      </c>
      <c r="M46" s="351" t="s">
        <v>457</v>
      </c>
      <c r="N46" s="351" t="s">
        <v>458</v>
      </c>
      <c r="O46" s="351" t="s">
        <v>459</v>
      </c>
      <c r="P46" s="351" t="s">
        <v>506</v>
      </c>
      <c r="Q46" s="351" t="s">
        <v>507</v>
      </c>
      <c r="R46" s="348"/>
    </row>
    <row r="47" spans="2:19" x14ac:dyDescent="0.25">
      <c r="B47" s="359"/>
      <c r="C47" s="360"/>
      <c r="D47" s="360"/>
      <c r="E47" s="143"/>
      <c r="F47" s="362"/>
      <c r="G47" s="362"/>
      <c r="H47" s="363"/>
      <c r="I47" s="360"/>
      <c r="J47" s="360"/>
      <c r="K47" s="360"/>
      <c r="L47" s="360"/>
      <c r="M47" s="360"/>
      <c r="N47" s="360"/>
      <c r="O47" s="360"/>
      <c r="P47" s="193"/>
      <c r="Q47" s="103"/>
      <c r="R47" s="361"/>
    </row>
    <row r="48" spans="2:19" x14ac:dyDescent="0.25">
      <c r="B48" s="186" t="s">
        <v>96</v>
      </c>
      <c r="C48" s="144" t="s">
        <v>463</v>
      </c>
      <c r="D48" s="145" t="s">
        <v>464</v>
      </c>
      <c r="E48" s="143" t="s">
        <v>465</v>
      </c>
      <c r="F48" s="362"/>
      <c r="G48" s="362"/>
      <c r="H48" s="363"/>
      <c r="I48" s="350" t="s">
        <v>460</v>
      </c>
      <c r="J48" s="350" t="s">
        <v>460</v>
      </c>
      <c r="K48" s="350" t="s">
        <v>460</v>
      </c>
      <c r="L48" s="350" t="s">
        <v>461</v>
      </c>
      <c r="M48" s="145" t="s">
        <v>464</v>
      </c>
      <c r="N48" s="350">
        <v>4400</v>
      </c>
      <c r="O48" s="350">
        <v>4</v>
      </c>
      <c r="P48" s="196"/>
      <c r="Q48" s="103">
        <f t="shared" ref="Q48:Q52" si="1">O48*P48</f>
        <v>0</v>
      </c>
      <c r="R48" s="371" t="s">
        <v>557</v>
      </c>
    </row>
    <row r="49" spans="2:19" x14ac:dyDescent="0.25">
      <c r="B49" s="186" t="s">
        <v>566</v>
      </c>
      <c r="C49" s="144" t="s">
        <v>466</v>
      </c>
      <c r="D49" s="145" t="s">
        <v>464</v>
      </c>
      <c r="E49" s="143" t="s">
        <v>465</v>
      </c>
      <c r="F49" s="362"/>
      <c r="G49" s="362"/>
      <c r="H49" s="363"/>
      <c r="I49" s="350" t="s">
        <v>460</v>
      </c>
      <c r="J49" s="350" t="s">
        <v>460</v>
      </c>
      <c r="K49" s="350" t="s">
        <v>460</v>
      </c>
      <c r="L49" s="350" t="s">
        <v>461</v>
      </c>
      <c r="M49" s="145" t="s">
        <v>464</v>
      </c>
      <c r="N49" s="350">
        <v>4400</v>
      </c>
      <c r="O49" s="350">
        <v>4</v>
      </c>
      <c r="P49" s="196"/>
      <c r="Q49" s="103">
        <f t="shared" si="1"/>
        <v>0</v>
      </c>
      <c r="R49" s="371" t="s">
        <v>557</v>
      </c>
    </row>
    <row r="50" spans="2:19" x14ac:dyDescent="0.25">
      <c r="B50" s="186" t="s">
        <v>567</v>
      </c>
      <c r="C50" s="144" t="s">
        <v>467</v>
      </c>
      <c r="D50" s="145" t="s">
        <v>468</v>
      </c>
      <c r="E50" s="143" t="s">
        <v>469</v>
      </c>
      <c r="F50" s="362"/>
      <c r="G50" s="362"/>
      <c r="H50" s="363"/>
      <c r="I50" s="350" t="s">
        <v>460</v>
      </c>
      <c r="J50" s="350" t="s">
        <v>460</v>
      </c>
      <c r="K50" s="350" t="s">
        <v>460</v>
      </c>
      <c r="L50" s="350" t="s">
        <v>461</v>
      </c>
      <c r="M50" s="145" t="s">
        <v>468</v>
      </c>
      <c r="N50" s="350">
        <v>5014</v>
      </c>
      <c r="O50" s="350">
        <v>5</v>
      </c>
      <c r="P50" s="196"/>
      <c r="Q50" s="103">
        <f t="shared" si="1"/>
        <v>0</v>
      </c>
      <c r="R50" s="372" t="s">
        <v>558</v>
      </c>
    </row>
    <row r="51" spans="2:19" x14ac:dyDescent="0.25">
      <c r="B51" s="186" t="s">
        <v>568</v>
      </c>
      <c r="C51" s="144" t="s">
        <v>470</v>
      </c>
      <c r="D51" s="145" t="s">
        <v>471</v>
      </c>
      <c r="E51" s="143" t="s">
        <v>472</v>
      </c>
      <c r="F51" s="362"/>
      <c r="G51" s="362"/>
      <c r="H51" s="363"/>
      <c r="I51" s="350" t="s">
        <v>460</v>
      </c>
      <c r="J51" s="350" t="s">
        <v>460</v>
      </c>
      <c r="K51" s="350" t="s">
        <v>460</v>
      </c>
      <c r="L51" s="350" t="s">
        <v>461</v>
      </c>
      <c r="M51" s="145" t="s">
        <v>471</v>
      </c>
      <c r="N51" s="350">
        <v>5014</v>
      </c>
      <c r="O51" s="350">
        <v>5</v>
      </c>
      <c r="P51" s="196"/>
      <c r="Q51" s="103">
        <f t="shared" si="1"/>
        <v>0</v>
      </c>
      <c r="R51" s="372" t="s">
        <v>558</v>
      </c>
    </row>
    <row r="52" spans="2:19" x14ac:dyDescent="0.25">
      <c r="B52" s="186" t="s">
        <v>569</v>
      </c>
      <c r="C52" s="144" t="s">
        <v>473</v>
      </c>
      <c r="D52" s="145" t="s">
        <v>474</v>
      </c>
      <c r="E52" s="143" t="s">
        <v>462</v>
      </c>
      <c r="F52" s="362"/>
      <c r="G52" s="362"/>
      <c r="H52" s="363"/>
      <c r="I52" s="350" t="s">
        <v>460</v>
      </c>
      <c r="J52" s="350" t="s">
        <v>460</v>
      </c>
      <c r="K52" s="350" t="s">
        <v>460</v>
      </c>
      <c r="L52" s="350" t="s">
        <v>475</v>
      </c>
      <c r="M52" s="145" t="s">
        <v>474</v>
      </c>
      <c r="N52" s="350">
        <v>6600</v>
      </c>
      <c r="O52" s="350">
        <v>5</v>
      </c>
      <c r="P52" s="196"/>
      <c r="Q52" s="103">
        <f t="shared" si="1"/>
        <v>0</v>
      </c>
      <c r="R52" s="373" t="s">
        <v>559</v>
      </c>
    </row>
    <row r="53" spans="2:19" ht="13.8" thickBot="1" x14ac:dyDescent="0.3">
      <c r="B53" s="364"/>
      <c r="C53" s="365" t="s">
        <v>560</v>
      </c>
      <c r="D53" s="374"/>
      <c r="E53" s="375"/>
      <c r="F53" s="376"/>
      <c r="G53" s="376"/>
      <c r="H53" s="376"/>
      <c r="I53" s="366"/>
      <c r="J53" s="366"/>
      <c r="K53" s="366"/>
      <c r="L53" s="366"/>
      <c r="M53" s="366"/>
      <c r="N53" s="366"/>
      <c r="O53" s="366"/>
      <c r="P53" s="366"/>
      <c r="Q53" s="377">
        <f>SUM(Q48:Q52)</f>
        <v>0</v>
      </c>
      <c r="R53" s="367"/>
    </row>
    <row r="54" spans="2:19" x14ac:dyDescent="0.25">
      <c r="B54" s="352" t="s">
        <v>561</v>
      </c>
      <c r="C54" s="353"/>
      <c r="D54" s="353"/>
      <c r="E54" s="353"/>
      <c r="F54" s="353"/>
      <c r="G54" s="353"/>
      <c r="H54" s="353"/>
      <c r="I54" s="353"/>
      <c r="J54" s="353"/>
      <c r="K54" s="353"/>
      <c r="L54" s="353"/>
      <c r="M54" s="353"/>
      <c r="N54" s="353"/>
      <c r="O54" s="353"/>
      <c r="P54" s="353"/>
      <c r="Q54" s="353"/>
      <c r="R54" s="354"/>
    </row>
    <row r="55" spans="2:19" ht="30.6" x14ac:dyDescent="0.25">
      <c r="B55" s="355" t="s">
        <v>405</v>
      </c>
      <c r="C55" s="357" t="s">
        <v>449</v>
      </c>
      <c r="D55" s="357" t="s">
        <v>476</v>
      </c>
      <c r="E55" s="357" t="s">
        <v>409</v>
      </c>
      <c r="F55" s="357" t="s">
        <v>477</v>
      </c>
      <c r="G55" s="357" t="s">
        <v>478</v>
      </c>
      <c r="H55" s="357" t="s">
        <v>479</v>
      </c>
      <c r="I55" s="357" t="s">
        <v>480</v>
      </c>
      <c r="J55" s="357" t="s">
        <v>481</v>
      </c>
      <c r="K55" s="357" t="s">
        <v>482</v>
      </c>
      <c r="L55" s="357" t="s">
        <v>483</v>
      </c>
      <c r="M55" s="357"/>
      <c r="N55" s="357"/>
      <c r="O55" s="357"/>
      <c r="P55" s="357"/>
      <c r="Q55" s="357"/>
      <c r="R55" s="358" t="s">
        <v>412</v>
      </c>
    </row>
    <row r="56" spans="2:19" ht="30.6" x14ac:dyDescent="0.25">
      <c r="B56" s="349"/>
      <c r="C56" s="351"/>
      <c r="D56" s="351"/>
      <c r="E56" s="350"/>
      <c r="F56" s="351"/>
      <c r="G56" s="347"/>
      <c r="H56" s="347"/>
      <c r="I56" s="347"/>
      <c r="J56" s="347"/>
      <c r="K56" s="347"/>
      <c r="L56" s="347" t="s">
        <v>484</v>
      </c>
      <c r="M56" s="351" t="s">
        <v>485</v>
      </c>
      <c r="N56" s="351" t="s">
        <v>486</v>
      </c>
      <c r="O56" s="351" t="s">
        <v>487</v>
      </c>
      <c r="P56" s="351" t="s">
        <v>508</v>
      </c>
      <c r="Q56" s="351" t="s">
        <v>509</v>
      </c>
      <c r="R56" s="348"/>
    </row>
    <row r="57" spans="2:19" x14ac:dyDescent="0.25">
      <c r="B57" s="359"/>
      <c r="C57" s="360"/>
      <c r="D57" s="360"/>
      <c r="E57" s="378"/>
      <c r="F57" s="360"/>
      <c r="G57" s="360"/>
      <c r="H57" s="360"/>
      <c r="I57" s="360"/>
      <c r="J57" s="360"/>
      <c r="K57" s="360"/>
      <c r="L57" s="360"/>
      <c r="M57" s="360"/>
      <c r="N57" s="360"/>
      <c r="O57" s="360"/>
      <c r="P57" s="193"/>
      <c r="Q57" s="103"/>
      <c r="R57" s="361"/>
    </row>
    <row r="58" spans="2:19" x14ac:dyDescent="0.25">
      <c r="B58" s="186" t="s">
        <v>570</v>
      </c>
      <c r="C58" s="142" t="s">
        <v>467</v>
      </c>
      <c r="D58" s="350" t="s">
        <v>468</v>
      </c>
      <c r="E58" s="350">
        <v>15</v>
      </c>
      <c r="F58" s="350">
        <v>20</v>
      </c>
      <c r="G58" s="350">
        <v>8.6</v>
      </c>
      <c r="H58" s="350">
        <v>4</v>
      </c>
      <c r="I58" s="350" t="s">
        <v>460</v>
      </c>
      <c r="J58" s="350">
        <v>6</v>
      </c>
      <c r="K58" s="350">
        <v>12</v>
      </c>
      <c r="L58" s="350" t="s">
        <v>488</v>
      </c>
      <c r="M58" s="350" t="s">
        <v>489</v>
      </c>
      <c r="N58" s="350">
        <v>20</v>
      </c>
      <c r="O58" s="350">
        <v>3.9</v>
      </c>
      <c r="P58" s="196"/>
      <c r="Q58" s="103">
        <f>O58*P58</f>
        <v>0</v>
      </c>
      <c r="R58" s="372" t="s">
        <v>558</v>
      </c>
    </row>
    <row r="59" spans="2:19" x14ac:dyDescent="0.25">
      <c r="B59" s="186" t="s">
        <v>571</v>
      </c>
      <c r="C59" s="142" t="s">
        <v>470</v>
      </c>
      <c r="D59" s="350" t="s">
        <v>471</v>
      </c>
      <c r="E59" s="350">
        <v>15</v>
      </c>
      <c r="F59" s="350">
        <v>20</v>
      </c>
      <c r="G59" s="350">
        <v>8.6</v>
      </c>
      <c r="H59" s="350">
        <v>4</v>
      </c>
      <c r="I59" s="350" t="s">
        <v>460</v>
      </c>
      <c r="J59" s="350">
        <v>6</v>
      </c>
      <c r="K59" s="350">
        <v>18</v>
      </c>
      <c r="L59" s="350" t="s">
        <v>488</v>
      </c>
      <c r="M59" s="350" t="s">
        <v>489</v>
      </c>
      <c r="N59" s="350">
        <v>20</v>
      </c>
      <c r="O59" s="350">
        <v>3.9</v>
      </c>
      <c r="P59" s="196"/>
      <c r="Q59" s="103">
        <f>O59*P59</f>
        <v>0</v>
      </c>
      <c r="R59" s="372" t="s">
        <v>558</v>
      </c>
    </row>
    <row r="60" spans="2:19" ht="13.8" thickBot="1" x14ac:dyDescent="0.3">
      <c r="B60" s="364" t="s">
        <v>404</v>
      </c>
      <c r="C60" s="365" t="s">
        <v>562</v>
      </c>
      <c r="D60" s="374"/>
      <c r="E60" s="375"/>
      <c r="F60" s="376"/>
      <c r="G60" s="376"/>
      <c r="H60" s="376"/>
      <c r="I60" s="366"/>
      <c r="J60" s="366"/>
      <c r="K60" s="366"/>
      <c r="L60" s="366"/>
      <c r="M60" s="366"/>
      <c r="N60" s="366"/>
      <c r="O60" s="366"/>
      <c r="P60" s="366"/>
      <c r="Q60" s="377">
        <f>SUM(Q58:Q59)</f>
        <v>0</v>
      </c>
      <c r="R60" s="367"/>
    </row>
    <row r="62" spans="2:19" ht="16.2" thickBot="1" x14ac:dyDescent="0.35">
      <c r="C62" s="420" t="s">
        <v>565</v>
      </c>
      <c r="R62" s="122"/>
      <c r="S62" s="122"/>
    </row>
    <row r="63" spans="2:19" s="182" customFormat="1" ht="20.25" customHeight="1" x14ac:dyDescent="0.25">
      <c r="B63" s="95"/>
      <c r="C63" s="425" t="s">
        <v>563</v>
      </c>
      <c r="D63" s="426"/>
      <c r="E63" s="426"/>
      <c r="F63" s="426"/>
      <c r="G63" s="426"/>
      <c r="H63" s="426"/>
      <c r="I63" s="426"/>
      <c r="J63" s="426"/>
      <c r="K63" s="427"/>
      <c r="L63" s="427"/>
      <c r="M63" s="427"/>
      <c r="N63" s="216"/>
      <c r="O63" s="216"/>
      <c r="P63" s="428"/>
      <c r="Q63" s="429">
        <f>Q42</f>
        <v>0</v>
      </c>
      <c r="R63" s="212"/>
      <c r="S63" s="212"/>
    </row>
    <row r="64" spans="2:19" x14ac:dyDescent="0.25">
      <c r="C64" s="430" t="s">
        <v>560</v>
      </c>
      <c r="D64" s="417"/>
      <c r="E64" s="418"/>
      <c r="F64" s="362"/>
      <c r="G64" s="362"/>
      <c r="H64" s="362"/>
      <c r="I64" s="415"/>
      <c r="J64" s="415"/>
      <c r="K64" s="415"/>
      <c r="L64" s="415"/>
      <c r="M64" s="415"/>
      <c r="N64" s="415"/>
      <c r="O64" s="415"/>
      <c r="P64" s="419"/>
      <c r="Q64" s="431">
        <f>Q53</f>
        <v>0</v>
      </c>
      <c r="R64" s="246"/>
      <c r="S64" s="122"/>
    </row>
    <row r="65" spans="2:19" s="182" customFormat="1" ht="20.25" customHeight="1" thickBot="1" x14ac:dyDescent="0.3">
      <c r="B65" s="95"/>
      <c r="C65" s="432" t="s">
        <v>562</v>
      </c>
      <c r="D65" s="421"/>
      <c r="E65" s="421"/>
      <c r="F65" s="421"/>
      <c r="G65" s="421"/>
      <c r="H65" s="421"/>
      <c r="I65" s="421"/>
      <c r="J65" s="421"/>
      <c r="K65" s="422"/>
      <c r="L65" s="422"/>
      <c r="M65" s="422"/>
      <c r="N65" s="423"/>
      <c r="O65" s="423"/>
      <c r="P65" s="424"/>
      <c r="Q65" s="433">
        <f>Q60</f>
        <v>0</v>
      </c>
      <c r="R65" s="212"/>
      <c r="S65" s="212"/>
    </row>
    <row r="66" spans="2:19" s="182" customFormat="1" ht="20.25" customHeight="1" thickTop="1" thickBot="1" x14ac:dyDescent="0.3">
      <c r="B66" s="95"/>
      <c r="C66" s="434" t="s">
        <v>563</v>
      </c>
      <c r="D66" s="435"/>
      <c r="E66" s="435"/>
      <c r="F66" s="435"/>
      <c r="G66" s="435"/>
      <c r="H66" s="435"/>
      <c r="I66" s="435"/>
      <c r="J66" s="435"/>
      <c r="K66" s="436"/>
      <c r="L66" s="436"/>
      <c r="M66" s="436"/>
      <c r="N66" s="437"/>
      <c r="O66" s="437"/>
      <c r="P66" s="438"/>
      <c r="Q66" s="439">
        <f>SUM(Q33:Q65)</f>
        <v>0</v>
      </c>
      <c r="R66" s="212"/>
      <c r="S66" s="212"/>
    </row>
    <row r="67" spans="2:19" x14ac:dyDescent="0.25">
      <c r="R67" s="122"/>
      <c r="S67" s="122"/>
    </row>
    <row r="86" spans="2:2" x14ac:dyDescent="0.25">
      <c r="B86" s="95" t="s">
        <v>587</v>
      </c>
    </row>
  </sheetData>
  <mergeCells count="34">
    <mergeCell ref="C40:J40"/>
    <mergeCell ref="C41:J41"/>
    <mergeCell ref="C34:J34"/>
    <mergeCell ref="C35:J35"/>
    <mergeCell ref="C36:J36"/>
    <mergeCell ref="C37:J37"/>
    <mergeCell ref="C38:J38"/>
    <mergeCell ref="C39:J39"/>
    <mergeCell ref="C33:J33"/>
    <mergeCell ref="C22:J22"/>
    <mergeCell ref="C23:J23"/>
    <mergeCell ref="C24:J24"/>
    <mergeCell ref="C25:J25"/>
    <mergeCell ref="C26:J26"/>
    <mergeCell ref="C27:J27"/>
    <mergeCell ref="C28:J28"/>
    <mergeCell ref="C29:J29"/>
    <mergeCell ref="C30:J30"/>
    <mergeCell ref="C31:J31"/>
    <mergeCell ref="C32:J32"/>
    <mergeCell ref="C7:J7"/>
    <mergeCell ref="C9:J9"/>
    <mergeCell ref="C21:J21"/>
    <mergeCell ref="C10:J10"/>
    <mergeCell ref="C11:J11"/>
    <mergeCell ref="C12:J12"/>
    <mergeCell ref="C13:J13"/>
    <mergeCell ref="C14:J14"/>
    <mergeCell ref="C15:J15"/>
    <mergeCell ref="C16:J16"/>
    <mergeCell ref="C17:J17"/>
    <mergeCell ref="C18:J18"/>
    <mergeCell ref="C19:J19"/>
    <mergeCell ref="C20:J20"/>
  </mergeCells>
  <printOptions horizontalCentered="1"/>
  <pageMargins left="0.39370078740157483" right="0.39370078740157483" top="0.98425196850393704" bottom="0.59055118110236227" header="0.59055118110236227" footer="0.19685039370078741"/>
  <pageSetup paperSize="9" scale="92" fitToHeight="0" orientation="landscape" r:id="rId1"/>
  <headerFooter alignWithMargins="0">
    <oddHeader>&amp;L&amp;G&amp;RPříloha č. 2 -VÝKAZ VÝMĚR</oddHeader>
    <oddFooter>&amp;L&amp;8 28. 6. 2016&amp;C&amp;8str. / &amp;"Arial,Kurzíva"page&amp;"Arial,Obyčejné" &amp;P / &amp;N
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20</vt:i4>
      </vt:variant>
    </vt:vector>
  </HeadingPairs>
  <TitlesOfParts>
    <vt:vector size="29" baseType="lpstr">
      <vt:lpstr>Rekapitulace</vt:lpstr>
      <vt:lpstr>1.1. Stavba</vt:lpstr>
      <vt:lpstr>1.3.2. EPS</vt:lpstr>
      <vt:lpstr>1.4.3. VZT</vt:lpstr>
      <vt:lpstr>1.4.5. ZTI</vt:lpstr>
      <vt:lpstr>1.4.7.Silnoproud</vt:lpstr>
      <vt:lpstr>1.4.7. Slaboproud</vt:lpstr>
      <vt:lpstr>2.1. Stroje_Zarizeni</vt:lpstr>
      <vt:lpstr>2.2. ProvozniPotrubi</vt:lpstr>
      <vt:lpstr>'1.3.2. EPS'!_Toc89821175</vt:lpstr>
      <vt:lpstr>'1.4.7. Slaboproud'!_Toc89821175</vt:lpstr>
      <vt:lpstr>'1.4.7.Silnoproud'!_Toc89821175</vt:lpstr>
      <vt:lpstr>'1.1. Stavba'!Názvy_tisku</vt:lpstr>
      <vt:lpstr>'1.3.2. EPS'!Názvy_tisku</vt:lpstr>
      <vt:lpstr>'1.4.3. VZT'!Názvy_tisku</vt:lpstr>
      <vt:lpstr>'1.4.5. ZTI'!Názvy_tisku</vt:lpstr>
      <vt:lpstr>'1.4.7. Slaboproud'!Názvy_tisku</vt:lpstr>
      <vt:lpstr>'1.4.7.Silnoproud'!Názvy_tisku</vt:lpstr>
      <vt:lpstr>'2.1. Stroje_Zarizeni'!Názvy_tisku</vt:lpstr>
      <vt:lpstr>'2.2. ProvozniPotrubi'!Názvy_tisku</vt:lpstr>
      <vt:lpstr>'1.1. Stavba'!Oblast_tisku</vt:lpstr>
      <vt:lpstr>'1.3.2. EPS'!Oblast_tisku</vt:lpstr>
      <vt:lpstr>'1.4.3. VZT'!Oblast_tisku</vt:lpstr>
      <vt:lpstr>'1.4.5. ZTI'!Oblast_tisku</vt:lpstr>
      <vt:lpstr>'1.4.7. Slaboproud'!Oblast_tisku</vt:lpstr>
      <vt:lpstr>'1.4.7.Silnoproud'!Oblast_tisku</vt:lpstr>
      <vt:lpstr>'2.1. Stroje_Zarizeni'!Oblast_tisku</vt:lpstr>
      <vt:lpstr>'2.2. ProvozniPotrubi'!Oblast_tisku</vt:lpstr>
      <vt:lpstr>Rekapitulace!Oblast_tisku</vt:lpstr>
    </vt:vector>
  </TitlesOfParts>
  <Company>Chemoprag, s.r.o.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</dc:creator>
  <cp:lastModifiedBy>Ebermannova Zora</cp:lastModifiedBy>
  <cp:lastPrinted>2016-06-28T13:40:25Z</cp:lastPrinted>
  <dcterms:created xsi:type="dcterms:W3CDTF">2010-03-16T12:52:00Z</dcterms:created>
  <dcterms:modified xsi:type="dcterms:W3CDTF">2016-06-28T13:42:34Z</dcterms:modified>
</cp:coreProperties>
</file>