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ringl\05_Investice a rozpočty\Rozpočet 2016\žlab u jezera\"/>
    </mc:Choice>
  </mc:AlternateContent>
  <bookViews>
    <workbookView xWindow="0" yWindow="0" windowWidth="20430" windowHeight="645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Rekapitulace!$G$13</definedName>
    <definedName name="Dodavka0">Položky!#REF!</definedName>
    <definedName name="HSV">Rekapitulace!$E$13</definedName>
    <definedName name="HSV0">Položky!#REF!</definedName>
    <definedName name="HZS">Rekapitulace!$I$13</definedName>
    <definedName name="HZS0">Položky!#REF!</definedName>
    <definedName name="JKSO">'Krycí list'!$F$4</definedName>
    <definedName name="MJ">'Krycí list'!$G$4</definedName>
    <definedName name="Mont">Rekapitulace!$H$13</definedName>
    <definedName name="Montaz0">Položky!#REF!</definedName>
    <definedName name="NazevDilu">Rekapitulace!$B$6</definedName>
    <definedName name="nazevobjektu">'Krycí list'!$C$4</definedName>
    <definedName name="nazevstavby">'Krycí list'!$C$6</definedName>
    <definedName name="_xlnm.Print_Titles" localSheetId="2">Položky!$1:$6</definedName>
    <definedName name="_xlnm.Print_Titles" localSheetId="1">Rekapitulace!$1:$6</definedName>
    <definedName name="Objednatel">'Krycí list'!$C$8</definedName>
    <definedName name="_xlnm.Print_Area" localSheetId="0">'Krycí list'!$A$1:$G$45</definedName>
    <definedName name="_xlnm.Print_Area" localSheetId="2">Položky!$A$1:$G$48</definedName>
    <definedName name="_xlnm.Print_Area" localSheetId="1">Rekapitulace!$A$1:$I$19</definedName>
    <definedName name="PocetMJ">'Krycí list'!$G$7</definedName>
    <definedName name="Poznamka">'Krycí list'!$B$37</definedName>
    <definedName name="Projektant">'Krycí list'!$C$7</definedName>
    <definedName name="PSV">Rekapitulace!$F$13</definedName>
    <definedName name="PSV0">Položky!#REF!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Rekapitulace!$H$19</definedName>
    <definedName name="VRNKc">Rekapitulace!$E$18</definedName>
    <definedName name="VRNnazev">Rekapitulace!$A$18</definedName>
    <definedName name="VRNproc">Rekapitulace!$F$18</definedName>
    <definedName name="VRNzakl">Rekapitulace!$G$18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46" i="3" l="1"/>
  <c r="BD46" i="3"/>
  <c r="BC46" i="3"/>
  <c r="BC48" i="3" s="1"/>
  <c r="G12" i="2" s="1"/>
  <c r="BB46" i="3"/>
  <c r="BA46" i="3"/>
  <c r="G46" i="3"/>
  <c r="B12" i="2"/>
  <c r="A12" i="2"/>
  <c r="BE48" i="3"/>
  <c r="I12" i="2" s="1"/>
  <c r="BD48" i="3"/>
  <c r="H12" i="2" s="1"/>
  <c r="BB48" i="3"/>
  <c r="F12" i="2" s="1"/>
  <c r="BA48" i="3"/>
  <c r="E12" i="2" s="1"/>
  <c r="G48" i="3"/>
  <c r="C48" i="3"/>
  <c r="BE42" i="3"/>
  <c r="BD42" i="3"/>
  <c r="BC42" i="3"/>
  <c r="BB42" i="3"/>
  <c r="BA42" i="3"/>
  <c r="G42" i="3"/>
  <c r="BE41" i="3"/>
  <c r="BE44" i="3" s="1"/>
  <c r="I11" i="2" s="1"/>
  <c r="BD41" i="3"/>
  <c r="BD44" i="3" s="1"/>
  <c r="H11" i="2" s="1"/>
  <c r="BC41" i="3"/>
  <c r="BB41" i="3"/>
  <c r="BA41" i="3"/>
  <c r="BA44" i="3" s="1"/>
  <c r="E11" i="2" s="1"/>
  <c r="G41" i="3"/>
  <c r="G44" i="3" s="1"/>
  <c r="B11" i="2"/>
  <c r="A11" i="2"/>
  <c r="BB44" i="3"/>
  <c r="F11" i="2" s="1"/>
  <c r="C44" i="3"/>
  <c r="BE37" i="3"/>
  <c r="BD37" i="3"/>
  <c r="BC37" i="3"/>
  <c r="BB37" i="3"/>
  <c r="BA37" i="3"/>
  <c r="G37" i="3"/>
  <c r="BE35" i="3"/>
  <c r="BD35" i="3"/>
  <c r="BC35" i="3"/>
  <c r="BB35" i="3"/>
  <c r="G35" i="3"/>
  <c r="BA35" i="3" s="1"/>
  <c r="BE33" i="3"/>
  <c r="BD33" i="3"/>
  <c r="BC33" i="3"/>
  <c r="BB33" i="3"/>
  <c r="BB39" i="3" s="1"/>
  <c r="F10" i="2" s="1"/>
  <c r="BA33" i="3"/>
  <c r="G33" i="3"/>
  <c r="B10" i="2"/>
  <c r="A10" i="2"/>
  <c r="C39" i="3"/>
  <c r="BE29" i="3"/>
  <c r="BD29" i="3"/>
  <c r="BC29" i="3"/>
  <c r="BB29" i="3"/>
  <c r="G29" i="3"/>
  <c r="BA29" i="3" s="1"/>
  <c r="BE27" i="3"/>
  <c r="BD27" i="3"/>
  <c r="BC27" i="3"/>
  <c r="BB27" i="3"/>
  <c r="G27" i="3"/>
  <c r="BA27" i="3" s="1"/>
  <c r="BE25" i="3"/>
  <c r="BD25" i="3"/>
  <c r="BC25" i="3"/>
  <c r="BB25" i="3"/>
  <c r="BB31" i="3" s="1"/>
  <c r="F9" i="2" s="1"/>
  <c r="BA25" i="3"/>
  <c r="G25" i="3"/>
  <c r="B9" i="2"/>
  <c r="A9" i="2"/>
  <c r="C31" i="3"/>
  <c r="BE21" i="3"/>
  <c r="BE23" i="3" s="1"/>
  <c r="I8" i="2" s="1"/>
  <c r="BD21" i="3"/>
  <c r="BD23" i="3" s="1"/>
  <c r="H8" i="2" s="1"/>
  <c r="BC21" i="3"/>
  <c r="BB21" i="3"/>
  <c r="BA21" i="3"/>
  <c r="BA23" i="3" s="1"/>
  <c r="E8" i="2" s="1"/>
  <c r="G21" i="3"/>
  <c r="G23" i="3" s="1"/>
  <c r="B8" i="2"/>
  <c r="A8" i="2"/>
  <c r="BC23" i="3"/>
  <c r="G8" i="2" s="1"/>
  <c r="BB23" i="3"/>
  <c r="F8" i="2" s="1"/>
  <c r="C23" i="3"/>
  <c r="BE17" i="3"/>
  <c r="BE19" i="3" s="1"/>
  <c r="I7" i="2" s="1"/>
  <c r="BD17" i="3"/>
  <c r="BC17" i="3"/>
  <c r="BB17" i="3"/>
  <c r="BA17" i="3"/>
  <c r="G17" i="3"/>
  <c r="G19" i="3" s="1"/>
  <c r="BE8" i="3"/>
  <c r="BD8" i="3"/>
  <c r="BC8" i="3"/>
  <c r="BC19" i="3" s="1"/>
  <c r="G7" i="2" s="1"/>
  <c r="BB8" i="3"/>
  <c r="G8" i="3"/>
  <c r="BA8" i="3" s="1"/>
  <c r="B7" i="2"/>
  <c r="A7" i="2"/>
  <c r="BD19" i="3"/>
  <c r="H7" i="2" s="1"/>
  <c r="C19" i="3"/>
  <c r="C4" i="3"/>
  <c r="F3" i="3"/>
  <c r="C3" i="3"/>
  <c r="H19" i="2"/>
  <c r="G18" i="2"/>
  <c r="I18" i="2" s="1"/>
  <c r="C2" i="2"/>
  <c r="C1" i="2"/>
  <c r="F33" i="1"/>
  <c r="F31" i="1"/>
  <c r="F34" i="1" s="1"/>
  <c r="G22" i="1"/>
  <c r="G21" i="1" s="1"/>
  <c r="G8" i="1"/>
  <c r="BA39" i="3" l="1"/>
  <c r="E10" i="2" s="1"/>
  <c r="BE39" i="3"/>
  <c r="I10" i="2" s="1"/>
  <c r="BB19" i="3"/>
  <c r="F7" i="2" s="1"/>
  <c r="G31" i="3"/>
  <c r="BD31" i="3"/>
  <c r="H9" i="2" s="1"/>
  <c r="H13" i="2" s="1"/>
  <c r="C15" i="1" s="1"/>
  <c r="BC31" i="3"/>
  <c r="G9" i="2" s="1"/>
  <c r="G13" i="2" s="1"/>
  <c r="C14" i="1" s="1"/>
  <c r="BA19" i="3"/>
  <c r="E7" i="2" s="1"/>
  <c r="BE31" i="3"/>
  <c r="I9" i="2" s="1"/>
  <c r="G39" i="3"/>
  <c r="BD39" i="3"/>
  <c r="H10" i="2" s="1"/>
  <c r="BC39" i="3"/>
  <c r="G10" i="2" s="1"/>
  <c r="BC44" i="3"/>
  <c r="G11" i="2" s="1"/>
  <c r="I13" i="2"/>
  <c r="C20" i="1" s="1"/>
  <c r="F13" i="2"/>
  <c r="C17" i="1" s="1"/>
  <c r="BA31" i="3"/>
  <c r="E9" i="2" s="1"/>
  <c r="E13" i="2" s="1"/>
  <c r="C16" i="1" s="1"/>
  <c r="C18" i="1" l="1"/>
  <c r="C21" i="1" s="1"/>
  <c r="C22" i="1" s="1"/>
</calcChain>
</file>

<file path=xl/sharedStrings.xml><?xml version="1.0" encoding="utf-8"?>
<sst xmlns="http://schemas.openxmlformats.org/spreadsheetml/2006/main" count="179" uniqueCount="124">
  <si>
    <t>KRYCÍ LIST ROZPOČTU</t>
  </si>
  <si>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</si>
  <si>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</si>
  <si>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</si>
  <si>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</si>
  <si>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</si>
  <si>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</si>
  <si>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</si>
  <si>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</si>
  <si>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</si>
  <si>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</si>
  <si>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</si>
  <si>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</si>
  <si>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</si>
  <si>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</si>
  <si>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</si>
  <si>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</si>
  <si>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</si>
  <si>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</si>
  <si>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</si>
  <si>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</si>
  <si>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</si>
  <si>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</si>
  <si>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</si>
  <si>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</si>
  <si>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</si>
  <si>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</si>
  <si>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</si>
  <si>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</si>
  <si>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</si>
  <si>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</si>
  <si>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</si>
  <si>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</si>
  <si>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</si>
  <si>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</si>
  <si>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</si>
  <si>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</si>
  <si>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</si>
  <si>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</si>
  <si>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</si>
  <si>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</si>
  <si>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</si>
  <si>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</si>
  <si>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</si>
  <si>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</si>
  <si>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</si>
  <si>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</si>
  <si>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</si>
  <si>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</si>
  <si>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</si>
  <si>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</si>
  <si>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</si>
  <si>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</si>
  <si>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</si>
  <si>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</si>
  <si>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</si>
  <si>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</si>
  <si>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</si>
  <si>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</si>
  <si>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</si>
  <si>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</si>
  <si>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</si>
  <si>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</si>
  <si>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</si>
  <si>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</si>
  <si>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</si>
  <si>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</si>
  <si>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</si>
  <si>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Celkem za</t>
  </si>
  <si>
    <t>Oprava krajnice</t>
  </si>
  <si>
    <t>TEB 86 - Komunikace horní</t>
  </si>
  <si>
    <t>131 10-0010.RA0</t>
  </si>
  <si>
    <t>Hloubení nezapažených jam v hornině1-4 ruční nebo pneu nářadím</t>
  </si>
  <si>
    <t>m3</t>
  </si>
  <si>
    <t xml:space="preserve">Oprava krajnice </t>
  </si>
  <si>
    <t>délka cca 140 bm</t>
  </si>
  <si>
    <t>-řezání asfaltu</t>
  </si>
  <si>
    <t>-vybourání asfaltu a výkop</t>
  </si>
  <si>
    <t>-osazení obruníku a žlabovky</t>
  </si>
  <si>
    <t>-dodláždění mezi žlabovkou a asfaltem pomocí zámkové dlažby</t>
  </si>
  <si>
    <t>140*0,4*0,4</t>
  </si>
  <si>
    <t xml:space="preserve">Odvoz a likvidace vytěžené zeminy/makadamu </t>
  </si>
  <si>
    <t>2</t>
  </si>
  <si>
    <t>Základy,zvláštní zakládání</t>
  </si>
  <si>
    <t>274 31-3611.R00</t>
  </si>
  <si>
    <t xml:space="preserve">Podklad pod žlabovky z betonu prostého C 16/20 </t>
  </si>
  <si>
    <t>140*0,5*0,1</t>
  </si>
  <si>
    <t>5</t>
  </si>
  <si>
    <t>Komunikace</t>
  </si>
  <si>
    <t>564 79-1111.R00</t>
  </si>
  <si>
    <t xml:space="preserve">Podklad pro zpevnění z kameniva drceného 0 - 63 mm </t>
  </si>
  <si>
    <t>140*0,4*0,5</t>
  </si>
  <si>
    <t>596 21-5041.R00</t>
  </si>
  <si>
    <t xml:space="preserve">Kladení zámkové dlažby tl. 8 cm do drtě tl. 5 cm </t>
  </si>
  <si>
    <t>m2</t>
  </si>
  <si>
    <t>140*0,2</t>
  </si>
  <si>
    <t>592-45117.5</t>
  </si>
  <si>
    <t xml:space="preserve">Dlažba 20x10x8 cm přírodní šedá </t>
  </si>
  <si>
    <t>140*0,2*0,01</t>
  </si>
  <si>
    <t>91</t>
  </si>
  <si>
    <t>Doplňující práce na komunikaci</t>
  </si>
  <si>
    <t>916 53-1111.RT2</t>
  </si>
  <si>
    <t>Osazení záhon.obrubníků do lože z C12/15 bez opěry včetně obrubníku   50/5/20 cm</t>
  </si>
  <si>
    <t>m</t>
  </si>
  <si>
    <t>140*2</t>
  </si>
  <si>
    <t>919 73-5113.R00</t>
  </si>
  <si>
    <t xml:space="preserve">Řezání stávajícího živičného krytu tl. 10 - 15 cm </t>
  </si>
  <si>
    <t xml:space="preserve">Odvoz a likvidace asfaltového krytu vozovky </t>
  </si>
  <si>
    <t>140*0,1*0,3</t>
  </si>
  <si>
    <t>93</t>
  </si>
  <si>
    <t>Dokončovací práce inž.staveb</t>
  </si>
  <si>
    <t>935 11-1112.R00</t>
  </si>
  <si>
    <t>Osazení příkopového žlabu dp betonu tl. 10 cm z betonových tvárnic š 500 mm</t>
  </si>
  <si>
    <t>592-27003</t>
  </si>
  <si>
    <t xml:space="preserve">Žlábek betonový 80x250x210 mm přírodní </t>
  </si>
  <si>
    <t>kus</t>
  </si>
  <si>
    <t>140/0,25</t>
  </si>
  <si>
    <t>99</t>
  </si>
  <si>
    <t>Staveništní přesun hmot</t>
  </si>
  <si>
    <t>998 22-3011.R00</t>
  </si>
  <si>
    <t xml:space="preserve">Přesun hmot, pozemní komunikace, kryt dlážděný </t>
  </si>
  <si>
    <t>t</t>
  </si>
  <si>
    <t>17,67+56,72+32,74+25,85</t>
  </si>
  <si>
    <t>Zoologická zahrada Liberec,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</si>
</sst>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#,##0.00\ &quot;Kč&quot;"/>
    <numFmt numFmtId="166" formatCode="0.0"/>
  </numFmts>
  <fonts count="23" x14ac:knownFonts="1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name val="Arial CE"/>
    </font>
    <font>
      <sz val="8"/>
      <color indexed="50"/>
      <name val="Arial CE"/>
      <family val="2"/>
      <charset val="238"/>
    </font>
    <font>
      <sz val="8"/>
      <color indexed="12"/>
      <name val="Arial CE"/>
      <family val="2"/>
      <charset val="238"/>
    </font>
    <font>
      <sz val="10"/>
      <color indexed="9"/>
      <name val="Arial CE"/>
    </font>
    <font>
      <i/>
      <sz val="8"/>
      <name val="Arial CE"/>
      <family val="2"/>
      <charset val="238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0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2" borderId="5" xfId="0" applyNumberFormat="1" applyFont="1" applyFill="1" applyBorder="1"/>
    <xf numFmtId="49" fontId="0" fillId="2" borderId="6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3" xfId="0" applyNumberFormat="1" applyBorder="1" applyAlignment="1">
      <alignment horizontal="left"/>
    </xf>
    <xf numFmtId="0" fontId="0" fillId="0" borderId="11" xfId="0" applyNumberFormat="1" applyBorder="1"/>
    <xf numFmtId="0" fontId="0" fillId="0" borderId="10" xfId="0" applyNumberFormat="1" applyBorder="1"/>
    <xf numFmtId="0" fontId="0" fillId="0" borderId="12" xfId="0" applyNumberFormat="1" applyBorder="1"/>
    <xf numFmtId="0" fontId="0" fillId="0" borderId="0" xfId="0" applyNumberFormat="1"/>
    <xf numFmtId="3" fontId="0" fillId="0" borderId="12" xfId="0" applyNumberFormat="1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5" xfId="0" applyBorder="1"/>
    <xf numFmtId="0" fontId="0" fillId="0" borderId="13" xfId="0" applyBorder="1"/>
    <xf numFmtId="3" fontId="0" fillId="0" borderId="0" xfId="0" applyNumberFormat="1"/>
    <xf numFmtId="0" fontId="1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5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Continuous"/>
    </xf>
    <xf numFmtId="0" fontId="5" fillId="0" borderId="26" xfId="0" applyFont="1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8" xfId="0" applyBorder="1"/>
    <xf numFmtId="0" fontId="0" fillId="0" borderId="20" xfId="0" applyBorder="1"/>
    <xf numFmtId="3" fontId="0" fillId="0" borderId="29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3" fontId="0" fillId="0" borderId="14" xfId="0" applyNumberFormat="1" applyBorder="1"/>
    <xf numFmtId="0" fontId="0" fillId="0" borderId="15" xfId="0" applyBorder="1"/>
    <xf numFmtId="0" fontId="0" fillId="0" borderId="33" xfId="0" applyBorder="1"/>
    <xf numFmtId="0" fontId="0" fillId="0" borderId="34" xfId="0" applyBorder="1"/>
    <xf numFmtId="0" fontId="7" fillId="0" borderId="16" xfId="0" applyFont="1" applyBorder="1"/>
    <xf numFmtId="3" fontId="0" fillId="0" borderId="35" xfId="0" applyNumberFormat="1" applyBorder="1"/>
    <xf numFmtId="0" fontId="0" fillId="0" borderId="36" xfId="0" applyBorder="1"/>
    <xf numFmtId="3" fontId="0" fillId="0" borderId="37" xfId="0" applyNumberFormat="1" applyBorder="1"/>
    <xf numFmtId="0" fontId="0" fillId="0" borderId="38" xfId="0" applyBorder="1"/>
    <xf numFmtId="0" fontId="0" fillId="0" borderId="39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1" xfId="0" applyNumberFormat="1" applyBorder="1" applyAlignment="1">
      <alignment horizontal="right"/>
    </xf>
    <xf numFmtId="165" fontId="0" fillId="0" borderId="14" xfId="0" applyNumberFormat="1" applyBorder="1"/>
    <xf numFmtId="165" fontId="0" fillId="0" borderId="0" xfId="0" applyNumberFormat="1" applyBorder="1"/>
    <xf numFmtId="0" fontId="6" fillId="0" borderId="36" xfId="0" applyFont="1" applyFill="1" applyBorder="1"/>
    <xf numFmtId="0" fontId="6" fillId="0" borderId="37" xfId="0" applyFont="1" applyFill="1" applyBorder="1"/>
    <xf numFmtId="0" fontId="6" fillId="0" borderId="40" xfId="0" applyFont="1" applyFill="1" applyBorder="1"/>
    <xf numFmtId="165" fontId="6" fillId="0" borderId="37" xfId="0" applyNumberFormat="1" applyFont="1" applyFill="1" applyBorder="1"/>
    <xf numFmtId="0" fontId="6" fillId="0" borderId="41" xfId="0" applyFont="1" applyFill="1" applyBorder="1"/>
    <xf numFmtId="0" fontId="6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3" fillId="0" borderId="44" xfId="1" applyFont="1" applyBorder="1"/>
    <xf numFmtId="0" fontId="9" fillId="0" borderId="44" xfId="1" applyBorder="1"/>
    <xf numFmtId="0" fontId="9" fillId="0" borderId="44" xfId="1" applyBorder="1" applyAlignment="1">
      <alignment horizontal="right"/>
    </xf>
    <xf numFmtId="0" fontId="9" fillId="0" borderId="44" xfId="1" applyFont="1" applyBorder="1"/>
    <xf numFmtId="0" fontId="0" fillId="0" borderId="44" xfId="0" applyNumberFormat="1" applyBorder="1" applyAlignment="1">
      <alignment horizontal="left"/>
    </xf>
    <xf numFmtId="0" fontId="0" fillId="0" borderId="45" xfId="0" applyNumberFormat="1" applyBorder="1"/>
    <xf numFmtId="0" fontId="3" fillId="0" borderId="48" xfId="1" applyFont="1" applyBorder="1"/>
    <xf numFmtId="0" fontId="9" fillId="0" borderId="48" xfId="1" applyBorder="1"/>
    <xf numFmtId="0" fontId="9" fillId="0" borderId="48" xfId="1" applyBorder="1" applyAlignment="1">
      <alignment horizontal="righ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5" fillId="0" borderId="25" xfId="0" applyNumberFormat="1" applyFont="1" applyFill="1" applyBorder="1"/>
    <xf numFmtId="0" fontId="5" fillId="0" borderId="26" xfId="0" applyFont="1" applyFill="1" applyBorder="1"/>
    <xf numFmtId="0" fontId="5" fillId="0" borderId="27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7" xfId="0" applyNumberFormat="1" applyFont="1" applyFill="1" applyBorder="1"/>
    <xf numFmtId="0" fontId="5" fillId="0" borderId="25" xfId="0" applyFont="1" applyFill="1" applyBorder="1"/>
    <xf numFmtId="3" fontId="5" fillId="0" borderId="27" xfId="0" applyNumberFormat="1" applyFont="1" applyFill="1" applyBorder="1"/>
    <xf numFmtId="3" fontId="5" fillId="0" borderId="50" xfId="0" applyNumberFormat="1" applyFont="1" applyFill="1" applyBorder="1"/>
    <xf numFmtId="3" fontId="5" fillId="0" borderId="51" xfId="0" applyNumberFormat="1" applyFont="1" applyFill="1" applyBorder="1"/>
    <xf numFmtId="3" fontId="5" fillId="0" borderId="52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30" xfId="0" applyFont="1" applyFill="1" applyBorder="1"/>
    <xf numFmtId="0" fontId="11" fillId="0" borderId="31" xfId="0" applyFont="1" applyFill="1" applyBorder="1"/>
    <xf numFmtId="0" fontId="0" fillId="0" borderId="55" xfId="0" applyFill="1" applyBorder="1"/>
    <xf numFmtId="0" fontId="11" fillId="0" borderId="56" xfId="0" applyFont="1" applyFill="1" applyBorder="1" applyAlignment="1">
      <alignment horizontal="right"/>
    </xf>
    <xf numFmtId="0" fontId="11" fillId="0" borderId="31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center"/>
    </xf>
    <xf numFmtId="4" fontId="12" fillId="0" borderId="31" xfId="0" applyNumberFormat="1" applyFont="1" applyFill="1" applyBorder="1" applyAlignment="1">
      <alignment horizontal="right"/>
    </xf>
    <xf numFmtId="4" fontId="12" fillId="0" borderId="55" xfId="0" applyNumberFormat="1" applyFont="1" applyFill="1" applyBorder="1" applyAlignment="1">
      <alignment horizontal="right"/>
    </xf>
    <xf numFmtId="0" fontId="7" fillId="0" borderId="34" xfId="0" applyFont="1" applyFill="1" applyBorder="1"/>
    <xf numFmtId="0" fontId="7" fillId="0" borderId="20" xfId="0" applyFont="1" applyFill="1" applyBorder="1"/>
    <xf numFmtId="0" fontId="7" fillId="0" borderId="21" xfId="0" applyFont="1" applyFill="1" applyBorder="1"/>
    <xf numFmtId="3" fontId="7" fillId="0" borderId="33" xfId="0" applyNumberFormat="1" applyFont="1" applyFill="1" applyBorder="1" applyAlignment="1">
      <alignment horizontal="right"/>
    </xf>
    <xf numFmtId="166" fontId="7" fillId="0" borderId="57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right"/>
    </xf>
    <xf numFmtId="4" fontId="7" fillId="0" borderId="20" xfId="0" applyNumberFormat="1" applyFont="1" applyFill="1" applyBorder="1" applyAlignment="1">
      <alignment horizontal="right"/>
    </xf>
    <xf numFmtId="3" fontId="7" fillId="0" borderId="21" xfId="0" applyNumberFormat="1" applyFont="1" applyFill="1" applyBorder="1" applyAlignment="1">
      <alignment horizontal="right"/>
    </xf>
    <xf numFmtId="0" fontId="0" fillId="0" borderId="36" xfId="0" applyFill="1" applyBorder="1"/>
    <xf numFmtId="0" fontId="5" fillId="0" borderId="37" xfId="0" applyFont="1" applyFill="1" applyBorder="1"/>
    <xf numFmtId="0" fontId="0" fillId="0" borderId="37" xfId="0" applyFill="1" applyBorder="1"/>
    <xf numFmtId="4" fontId="0" fillId="0" borderId="59" xfId="0" applyNumberFormat="1" applyFill="1" applyBorder="1"/>
    <xf numFmtId="4" fontId="0" fillId="0" borderId="36" xfId="0" applyNumberFormat="1" applyFill="1" applyBorder="1"/>
    <xf numFmtId="4" fontId="0" fillId="0" borderId="37" xfId="0" applyNumberFormat="1" applyFill="1" applyBorder="1"/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9" fillId="0" borderId="0" xfId="1"/>
    <xf numFmtId="0" fontId="9" fillId="0" borderId="0" xfId="1" applyFill="1"/>
    <xf numFmtId="0" fontId="14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right"/>
    </xf>
    <xf numFmtId="0" fontId="3" fillId="0" borderId="44" xfId="1" applyFont="1" applyFill="1" applyBorder="1"/>
    <xf numFmtId="0" fontId="9" fillId="0" borderId="44" xfId="1" applyFill="1" applyBorder="1"/>
    <xf numFmtId="0" fontId="10" fillId="0" borderId="44" xfId="1" applyFont="1" applyFill="1" applyBorder="1" applyAlignment="1">
      <alignment horizontal="right"/>
    </xf>
    <xf numFmtId="0" fontId="9" fillId="0" borderId="44" xfId="1" applyFill="1" applyBorder="1" applyAlignment="1">
      <alignment horizontal="left"/>
    </xf>
    <xf numFmtId="0" fontId="9" fillId="0" borderId="45" xfId="1" applyFill="1" applyBorder="1"/>
    <xf numFmtId="0" fontId="3" fillId="0" borderId="48" xfId="1" applyFont="1" applyFill="1" applyBorder="1"/>
    <xf numFmtId="0" fontId="9" fillId="0" borderId="48" xfId="1" applyFill="1" applyBorder="1"/>
    <xf numFmtId="0" fontId="10" fillId="0" borderId="0" xfId="1" applyFont="1" applyFill="1"/>
    <xf numFmtId="0" fontId="9" fillId="0" borderId="0" xfId="1" applyFont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57" xfId="1" applyNumberFormat="1" applyFont="1" applyFill="1" applyBorder="1"/>
    <xf numFmtId="0" fontId="4" fillId="0" borderId="15" xfId="1" applyFont="1" applyFill="1" applyBorder="1" applyAlignment="1">
      <alignment horizontal="center"/>
    </xf>
    <xf numFmtId="0" fontId="4" fillId="0" borderId="15" xfId="1" applyNumberFormat="1" applyFont="1" applyFill="1" applyBorder="1" applyAlignment="1">
      <alignment horizontal="center"/>
    </xf>
    <xf numFmtId="0" fontId="4" fillId="0" borderId="57" xfId="1" applyFont="1" applyFill="1" applyBorder="1" applyAlignment="1">
      <alignment horizontal="center"/>
    </xf>
    <xf numFmtId="0" fontId="5" fillId="0" borderId="53" xfId="1" applyFont="1" applyFill="1" applyBorder="1" applyAlignment="1">
      <alignment horizontal="center"/>
    </xf>
    <xf numFmtId="49" fontId="5" fillId="0" borderId="53" xfId="1" applyNumberFormat="1" applyFont="1" applyFill="1" applyBorder="1" applyAlignment="1">
      <alignment horizontal="left"/>
    </xf>
    <xf numFmtId="0" fontId="5" fillId="0" borderId="53" xfId="1" applyFont="1" applyFill="1" applyBorder="1"/>
    <xf numFmtId="0" fontId="9" fillId="0" borderId="53" xfId="1" applyFill="1" applyBorder="1" applyAlignment="1">
      <alignment horizontal="center"/>
    </xf>
    <xf numFmtId="0" fontId="9" fillId="0" borderId="53" xfId="1" applyNumberFormat="1" applyFill="1" applyBorder="1" applyAlignment="1">
      <alignment horizontal="right"/>
    </xf>
    <xf numFmtId="0" fontId="9" fillId="0" borderId="53" xfId="1" applyNumberFormat="1" applyFill="1" applyBorder="1"/>
    <xf numFmtId="0" fontId="9" fillId="0" borderId="0" xfId="1" applyNumberFormat="1"/>
    <xf numFmtId="0" fontId="16" fillId="0" borderId="0" xfId="1" applyFont="1"/>
    <xf numFmtId="0" fontId="7" fillId="0" borderId="53" xfId="1" applyFont="1" applyFill="1" applyBorder="1" applyAlignment="1">
      <alignment horizontal="center"/>
    </xf>
    <xf numFmtId="49" fontId="8" fillId="0" borderId="53" xfId="1" applyNumberFormat="1" applyFont="1" applyFill="1" applyBorder="1" applyAlignment="1">
      <alignment horizontal="left"/>
    </xf>
    <xf numFmtId="0" fontId="8" fillId="0" borderId="53" xfId="1" applyFont="1" applyFill="1" applyBorder="1" applyAlignment="1">
      <alignment wrapText="1"/>
    </xf>
    <xf numFmtId="49" fontId="17" fillId="0" borderId="53" xfId="1" applyNumberFormat="1" applyFont="1" applyFill="1" applyBorder="1" applyAlignment="1">
      <alignment horizontal="center" shrinkToFit="1"/>
    </xf>
    <xf numFmtId="4" fontId="17" fillId="0" borderId="53" xfId="1" applyNumberFormat="1" applyFont="1" applyFill="1" applyBorder="1" applyAlignment="1">
      <alignment horizontal="right"/>
    </xf>
    <xf numFmtId="4" fontId="17" fillId="0" borderId="53" xfId="1" applyNumberFormat="1" applyFont="1" applyFill="1" applyBorder="1"/>
    <xf numFmtId="0" fontId="10" fillId="0" borderId="53" xfId="1" applyFont="1" applyFill="1" applyBorder="1" applyAlignment="1">
      <alignment horizontal="center"/>
    </xf>
    <xf numFmtId="49" fontId="10" fillId="0" borderId="53" xfId="1" applyNumberFormat="1" applyFont="1" applyFill="1" applyBorder="1" applyAlignment="1">
      <alignment horizontal="left"/>
    </xf>
    <xf numFmtId="4" fontId="19" fillId="0" borderId="53" xfId="1" applyNumberFormat="1" applyFont="1" applyFill="1" applyBorder="1" applyAlignment="1">
      <alignment horizontal="right" wrapText="1"/>
    </xf>
    <xf numFmtId="0" fontId="19" fillId="0" borderId="53" xfId="1" applyFont="1" applyFill="1" applyBorder="1" applyAlignment="1">
      <alignment horizontal="left" wrapText="1"/>
    </xf>
    <xf numFmtId="0" fontId="19" fillId="0" borderId="53" xfId="0" applyFont="1" applyFill="1" applyBorder="1" applyAlignment="1">
      <alignment horizontal="right"/>
    </xf>
    <xf numFmtId="0" fontId="20" fillId="0" borderId="0" xfId="1" applyFont="1"/>
    <xf numFmtId="0" fontId="9" fillId="0" borderId="60" xfId="1" applyFill="1" applyBorder="1" applyAlignment="1">
      <alignment horizontal="center"/>
    </xf>
    <xf numFmtId="49" fontId="3" fillId="0" borderId="60" xfId="1" applyNumberFormat="1" applyFont="1" applyFill="1" applyBorder="1" applyAlignment="1">
      <alignment horizontal="left"/>
    </xf>
    <xf numFmtId="0" fontId="3" fillId="0" borderId="60" xfId="1" applyFont="1" applyFill="1" applyBorder="1"/>
    <xf numFmtId="4" fontId="9" fillId="0" borderId="60" xfId="1" applyNumberFormat="1" applyFill="1" applyBorder="1" applyAlignment="1">
      <alignment horizontal="right"/>
    </xf>
    <xf numFmtId="4" fontId="5" fillId="0" borderId="60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21" fillId="0" borderId="0" xfId="1" applyFont="1" applyAlignment="1"/>
    <xf numFmtId="0" fontId="9" fillId="0" borderId="0" xfId="1" applyAlignment="1">
      <alignment horizontal="right"/>
    </xf>
    <xf numFmtId="0" fontId="22" fillId="0" borderId="0" xfId="1" applyFont="1" applyBorder="1"/>
    <xf numFmtId="3" fontId="22" fillId="0" borderId="0" xfId="1" applyNumberFormat="1" applyFont="1" applyBorder="1" applyAlignment="1">
      <alignment horizontal="right"/>
    </xf>
    <xf numFmtId="4" fontId="22" fillId="0" borderId="0" xfId="1" applyNumberFormat="1" applyFont="1" applyBorder="1"/>
    <xf numFmtId="0" fontId="21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5" xfId="0" applyNumberFormat="1" applyFont="1" applyFill="1" applyBorder="1"/>
    <xf numFmtId="3" fontId="7" fillId="0" borderId="6" xfId="0" applyNumberFormat="1" applyFont="1" applyFill="1" applyBorder="1"/>
    <xf numFmtId="3" fontId="7" fillId="0" borderId="53" xfId="0" applyNumberFormat="1" applyFont="1" applyFill="1" applyBorder="1"/>
    <xf numFmtId="3" fontId="7" fillId="0" borderId="54" xfId="0" applyNumberFormat="1" applyFont="1" applyFill="1" applyBorder="1"/>
    <xf numFmtId="0" fontId="0" fillId="0" borderId="0" xfId="0" applyAlignment="1">
      <alignment horizontal="left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42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9" fillId="0" borderId="46" xfId="1" applyFont="1" applyBorder="1" applyAlignment="1">
      <alignment horizontal="center"/>
    </xf>
    <xf numFmtId="0" fontId="9" fillId="0" borderId="47" xfId="1" applyFont="1" applyBorder="1" applyAlignment="1">
      <alignment horizontal="center"/>
    </xf>
    <xf numFmtId="0" fontId="9" fillId="0" borderId="48" xfId="1" applyFont="1" applyBorder="1" applyAlignment="1">
      <alignment horizontal="left"/>
    </xf>
    <xf numFmtId="0" fontId="9" fillId="0" borderId="49" xfId="1" applyFont="1" applyBorder="1" applyAlignment="1">
      <alignment horizontal="left"/>
    </xf>
    <xf numFmtId="3" fontId="5" fillId="0" borderId="37" xfId="0" applyNumberFormat="1" applyFont="1" applyFill="1" applyBorder="1" applyAlignment="1">
      <alignment horizontal="right"/>
    </xf>
    <xf numFmtId="3" fontId="5" fillId="0" borderId="59" xfId="0" applyNumberFormat="1" applyFont="1" applyFill="1" applyBorder="1" applyAlignment="1">
      <alignment horizontal="right"/>
    </xf>
    <xf numFmtId="0" fontId="19" fillId="0" borderId="13" xfId="1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18" fillId="0" borderId="13" xfId="1" applyFont="1" applyFill="1" applyBorder="1" applyAlignment="1">
      <alignment horizontal="left" wrapText="1" indent="1"/>
    </xf>
    <xf numFmtId="0" fontId="0" fillId="0" borderId="0" xfId="0" applyFill="1"/>
    <xf numFmtId="0" fontId="0" fillId="0" borderId="6" xfId="0" applyFill="1" applyBorder="1"/>
    <xf numFmtId="0" fontId="13" fillId="0" borderId="0" xfId="1" applyFont="1" applyAlignment="1">
      <alignment horizontal="center"/>
    </xf>
    <xf numFmtId="0" fontId="9" fillId="0" borderId="42" xfId="1" applyFont="1" applyFill="1" applyBorder="1" applyAlignment="1">
      <alignment horizontal="center"/>
    </xf>
    <xf numFmtId="0" fontId="9" fillId="0" borderId="43" xfId="1" applyFont="1" applyFill="1" applyBorder="1" applyAlignment="1">
      <alignment horizontal="center"/>
    </xf>
    <xf numFmtId="49" fontId="9" fillId="0" borderId="46" xfId="1" applyNumberFormat="1" applyFont="1" applyFill="1" applyBorder="1" applyAlignment="1">
      <alignment horizontal="center"/>
    </xf>
    <xf numFmtId="0" fontId="9" fillId="0" borderId="47" xfId="1" applyFont="1" applyFill="1" applyBorder="1" applyAlignment="1">
      <alignment horizontal="center"/>
    </xf>
    <xf numFmtId="0" fontId="9" fillId="0" borderId="48" xfId="1" applyFill="1" applyBorder="1" applyAlignment="1">
      <alignment horizontal="center" shrinkToFit="1"/>
    </xf>
    <xf numFmtId="0" fontId="9" fillId="0" borderId="49" xfId="1" applyFill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tabSelected="1" workbookViewId="0">
      <selection activeCell="C8" sqref="C8:D8"/>
    </sheetView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2.5703125" customWidth="1"/>
    <col min="6" max="6" width="19.7109375" customWidth="1"/>
    <col min="7" max="7" width="14.140625" customWidth="1"/>
  </cols>
  <sheetData>
    <row r="1" spans="1:57" ht="21.7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 x14ac:dyDescent="0.25"/>
    <row r="3" spans="1:57" ht="12.95" customHeight="1" x14ac:dyDescent="0.2">
      <c r="A3" s="3" t="s">
        <v>1</v>
      </c>
      <c r="B3" s="4"/>
      <c r="C3" s="5" t="s">
        <v>2</v>
      </c>
      <c r="D3" s="5"/>
      <c r="E3" s="5"/>
      <c r="F3" s="5" t="s">
        <v>3</v>
      </c>
      <c r="G3" s="6"/>
    </row>
    <row r="4" spans="1:57" ht="12.95" customHeight="1" x14ac:dyDescent="0.2">
      <c r="A4" s="7"/>
      <c r="B4" s="8"/>
      <c r="C4" s="9" t="s">
        <v>70</v>
      </c>
      <c r="D4" s="10"/>
      <c r="E4" s="10"/>
      <c r="F4" s="11"/>
      <c r="G4" s="12"/>
    </row>
    <row r="5" spans="1:57" ht="12.95" customHeight="1" x14ac:dyDescent="0.2">
      <c r="A5" s="13" t="s">
        <v>5</v>
      </c>
      <c r="B5" s="14"/>
      <c r="C5" s="15" t="s">
        <v>6</v>
      </c>
      <c r="D5" s="15"/>
      <c r="E5" s="15"/>
      <c r="F5" s="16" t="s">
        <v>7</v>
      </c>
      <c r="G5" s="17"/>
    </row>
    <row r="6" spans="1:57" ht="12.95" customHeight="1" x14ac:dyDescent="0.2">
      <c r="A6" s="7"/>
      <c r="B6" s="8"/>
      <c r="C6" s="9" t="s">
        <v>69</v>
      </c>
      <c r="D6" s="10"/>
      <c r="E6" s="10"/>
      <c r="F6" s="18"/>
      <c r="G6" s="12"/>
    </row>
    <row r="7" spans="1:57" x14ac:dyDescent="0.2">
      <c r="A7" s="13" t="s">
        <v>8</v>
      </c>
      <c r="B7" s="15"/>
      <c r="C7" s="182"/>
      <c r="D7" s="183"/>
      <c r="E7" s="19" t="s">
        <v>9</v>
      </c>
      <c r="F7" s="20"/>
      <c r="G7" s="21">
        <v>0</v>
      </c>
      <c r="H7" s="22"/>
      <c r="I7" s="22"/>
    </row>
    <row r="8" spans="1:57" x14ac:dyDescent="0.2">
      <c r="A8" s="13" t="s">
        <v>10</v>
      </c>
      <c r="B8" s="15"/>
      <c r="C8" s="182" t="s">
        <v>123</v>
      </c>
      <c r="D8" s="183"/>
      <c r="E8" s="16" t="s">
        <v>11</v>
      </c>
      <c r="F8" s="15"/>
      <c r="G8" s="23">
        <f>IF(PocetMJ=0,,ROUND((F30+F32)/PocetMJ,1))</f>
        <v>0</v>
      </c>
    </row>
    <row r="9" spans="1:57" x14ac:dyDescent="0.2">
      <c r="A9" s="24" t="s">
        <v>12</v>
      </c>
      <c r="B9" s="25"/>
      <c r="C9" s="25"/>
      <c r="D9" s="25"/>
      <c r="E9" s="26" t="s">
        <v>13</v>
      </c>
      <c r="F9" s="25"/>
      <c r="G9" s="27"/>
    </row>
    <row r="10" spans="1:57" x14ac:dyDescent="0.2">
      <c r="A10" s="28" t="s">
        <v>14</v>
      </c>
      <c r="B10" s="11"/>
      <c r="C10" s="11"/>
      <c r="D10" s="11"/>
      <c r="E10" s="29" t="s">
        <v>15</v>
      </c>
      <c r="F10" s="11"/>
      <c r="G10" s="12"/>
      <c r="BA10" s="30"/>
      <c r="BB10" s="30"/>
      <c r="BC10" s="30"/>
      <c r="BD10" s="30"/>
      <c r="BE10" s="30"/>
    </row>
    <row r="11" spans="1:57" x14ac:dyDescent="0.2">
      <c r="A11" s="28"/>
      <c r="B11" s="11"/>
      <c r="C11" s="11"/>
      <c r="D11" s="11"/>
      <c r="E11" s="184"/>
      <c r="F11" s="185"/>
      <c r="G11" s="186"/>
    </row>
    <row r="12" spans="1:57" ht="28.5" customHeight="1" thickBot="1" x14ac:dyDescent="0.25">
      <c r="A12" s="31" t="s">
        <v>16</v>
      </c>
      <c r="B12" s="32"/>
      <c r="C12" s="32"/>
      <c r="D12" s="32"/>
      <c r="E12" s="33"/>
      <c r="F12" s="33"/>
      <c r="G12" s="34"/>
    </row>
    <row r="13" spans="1:57" ht="17.25" customHeight="1" thickBot="1" x14ac:dyDescent="0.25">
      <c r="A13" s="35" t="s">
        <v>17</v>
      </c>
      <c r="B13" s="36"/>
      <c r="C13" s="37"/>
      <c r="D13" s="38" t="s">
        <v>18</v>
      </c>
      <c r="E13" s="39"/>
      <c r="F13" s="39"/>
      <c r="G13" s="37"/>
    </row>
    <row r="14" spans="1:57" ht="15.95" customHeight="1" x14ac:dyDescent="0.2">
      <c r="A14" s="40"/>
      <c r="B14" s="41" t="s">
        <v>19</v>
      </c>
      <c r="C14" s="42">
        <f>Dodavka</f>
        <v>0</v>
      </c>
      <c r="D14" s="43"/>
      <c r="E14" s="44"/>
      <c r="F14" s="45"/>
      <c r="G14" s="42"/>
    </row>
    <row r="15" spans="1:57" ht="15.95" customHeight="1" x14ac:dyDescent="0.2">
      <c r="A15" s="40" t="s">
        <v>20</v>
      </c>
      <c r="B15" s="41" t="s">
        <v>21</v>
      </c>
      <c r="C15" s="42">
        <f>Mont</f>
        <v>0</v>
      </c>
      <c r="D15" s="24"/>
      <c r="E15" s="46"/>
      <c r="F15" s="47"/>
      <c r="G15" s="42"/>
    </row>
    <row r="16" spans="1:57" ht="15.95" customHeight="1" x14ac:dyDescent="0.2">
      <c r="A16" s="40" t="s">
        <v>22</v>
      </c>
      <c r="B16" s="41" t="s">
        <v>23</v>
      </c>
      <c r="C16" s="42">
        <f>HSV</f>
        <v>0</v>
      </c>
      <c r="D16" s="24"/>
      <c r="E16" s="46"/>
      <c r="F16" s="47"/>
      <c r="G16" s="42"/>
    </row>
    <row r="17" spans="1:7" ht="15.95" customHeight="1" x14ac:dyDescent="0.2">
      <c r="A17" s="48" t="s">
        <v>24</v>
      </c>
      <c r="B17" s="41" t="s">
        <v>25</v>
      </c>
      <c r="C17" s="42">
        <f>PSV</f>
        <v>0</v>
      </c>
      <c r="D17" s="24"/>
      <c r="E17" s="46"/>
      <c r="F17" s="47"/>
      <c r="G17" s="42"/>
    </row>
    <row r="18" spans="1:7" ht="15.95" customHeight="1" x14ac:dyDescent="0.2">
      <c r="A18" s="49" t="s">
        <v>26</v>
      </c>
      <c r="B18" s="41"/>
      <c r="C18" s="42">
        <f>SUM(C14:C17)</f>
        <v>0</v>
      </c>
      <c r="D18" s="50"/>
      <c r="E18" s="46"/>
      <c r="F18" s="47"/>
      <c r="G18" s="42"/>
    </row>
    <row r="19" spans="1:7" ht="15.95" customHeight="1" x14ac:dyDescent="0.2">
      <c r="A19" s="49"/>
      <c r="B19" s="41"/>
      <c r="C19" s="42"/>
      <c r="D19" s="24"/>
      <c r="E19" s="46"/>
      <c r="F19" s="47"/>
      <c r="G19" s="42"/>
    </row>
    <row r="20" spans="1:7" ht="15.95" customHeight="1" x14ac:dyDescent="0.2">
      <c r="A20" s="49" t="s">
        <v>27</v>
      </c>
      <c r="B20" s="41"/>
      <c r="C20" s="42">
        <f>HZS</f>
        <v>0</v>
      </c>
      <c r="D20" s="24"/>
      <c r="E20" s="46"/>
      <c r="F20" s="47"/>
      <c r="G20" s="42"/>
    </row>
    <row r="21" spans="1:7" ht="15.95" customHeight="1" x14ac:dyDescent="0.2">
      <c r="A21" s="28" t="s">
        <v>28</v>
      </c>
      <c r="B21" s="11"/>
      <c r="C21" s="42">
        <f>C18+C20</f>
        <v>0</v>
      </c>
      <c r="D21" s="24" t="s">
        <v>29</v>
      </c>
      <c r="E21" s="46"/>
      <c r="F21" s="47"/>
      <c r="G21" s="42">
        <f>G22-SUM(G14:G20)</f>
        <v>0</v>
      </c>
    </row>
    <row r="22" spans="1:7" ht="15.95" customHeight="1" thickBot="1" x14ac:dyDescent="0.25">
      <c r="A22" s="24" t="s">
        <v>30</v>
      </c>
      <c r="B22" s="25"/>
      <c r="C22" s="51">
        <f>C21+G22</f>
        <v>0</v>
      </c>
      <c r="D22" s="52" t="s">
        <v>31</v>
      </c>
      <c r="E22" s="53"/>
      <c r="F22" s="54"/>
      <c r="G22" s="42">
        <f>VRN</f>
        <v>0</v>
      </c>
    </row>
    <row r="23" spans="1:7" x14ac:dyDescent="0.2">
      <c r="A23" s="3" t="s">
        <v>32</v>
      </c>
      <c r="B23" s="5"/>
      <c r="C23" s="55" t="s">
        <v>33</v>
      </c>
      <c r="D23" s="5"/>
      <c r="E23" s="55" t="s">
        <v>34</v>
      </c>
      <c r="F23" s="5"/>
      <c r="G23" s="6"/>
    </row>
    <row r="24" spans="1:7" x14ac:dyDescent="0.2">
      <c r="A24" s="13"/>
      <c r="B24" s="15"/>
      <c r="C24" s="16" t="s">
        <v>35</v>
      </c>
      <c r="D24" s="15"/>
      <c r="E24" s="16" t="s">
        <v>35</v>
      </c>
      <c r="F24" s="15"/>
      <c r="G24" s="17"/>
    </row>
    <row r="25" spans="1:7" x14ac:dyDescent="0.2">
      <c r="A25" s="28" t="s">
        <v>36</v>
      </c>
      <c r="B25" s="56"/>
      <c r="C25" s="29" t="s">
        <v>36</v>
      </c>
      <c r="D25" s="11"/>
      <c r="E25" s="29" t="s">
        <v>36</v>
      </c>
      <c r="F25" s="11"/>
      <c r="G25" s="12"/>
    </row>
    <row r="26" spans="1:7" x14ac:dyDescent="0.2">
      <c r="A26" s="28"/>
      <c r="B26" s="57"/>
      <c r="C26" s="29" t="s">
        <v>37</v>
      </c>
      <c r="D26" s="11"/>
      <c r="E26" s="29" t="s">
        <v>38</v>
      </c>
      <c r="F26" s="11"/>
      <c r="G26" s="12"/>
    </row>
    <row r="27" spans="1:7" x14ac:dyDescent="0.2">
      <c r="A27" s="28"/>
      <c r="B27" s="11"/>
      <c r="C27" s="29"/>
      <c r="D27" s="11"/>
      <c r="E27" s="29"/>
      <c r="F27" s="11"/>
      <c r="G27" s="12"/>
    </row>
    <row r="28" spans="1:7" ht="97.5" customHeight="1" x14ac:dyDescent="0.2">
      <c r="A28" s="28"/>
      <c r="B28" s="11"/>
      <c r="C28" s="29"/>
      <c r="D28" s="11"/>
      <c r="E28" s="29"/>
      <c r="F28" s="11"/>
      <c r="G28" s="12"/>
    </row>
    <row r="29" spans="1:7" x14ac:dyDescent="0.2">
      <c r="A29" s="13" t="s">
        <v>39</v>
      </c>
      <c r="B29" s="15"/>
      <c r="C29" s="58">
        <v>0</v>
      </c>
      <c r="D29" s="15" t="s">
        <v>40</v>
      </c>
      <c r="E29" s="16"/>
      <c r="F29" s="59">
        <v>0</v>
      </c>
      <c r="G29" s="17"/>
    </row>
    <row r="30" spans="1:7" x14ac:dyDescent="0.2">
      <c r="A30" s="13" t="s">
        <v>39</v>
      </c>
      <c r="B30" s="15"/>
      <c r="C30" s="58">
        <v>15</v>
      </c>
      <c r="D30" s="15" t="s">
        <v>40</v>
      </c>
      <c r="E30" s="16"/>
      <c r="F30" s="59">
        <v>0</v>
      </c>
      <c r="G30" s="17"/>
    </row>
    <row r="31" spans="1:7" x14ac:dyDescent="0.2">
      <c r="A31" s="13" t="s">
        <v>41</v>
      </c>
      <c r="B31" s="15"/>
      <c r="C31" s="58">
        <v>15</v>
      </c>
      <c r="D31" s="15" t="s">
        <v>40</v>
      </c>
      <c r="E31" s="16"/>
      <c r="F31" s="60">
        <f>ROUND(PRODUCT(F30,C31/100),0)</f>
        <v>0</v>
      </c>
      <c r="G31" s="27"/>
    </row>
    <row r="32" spans="1:7" x14ac:dyDescent="0.2">
      <c r="A32" s="13" t="s">
        <v>39</v>
      </c>
      <c r="B32" s="15"/>
      <c r="C32" s="58">
        <v>21</v>
      </c>
      <c r="D32" s="15" t="s">
        <v>40</v>
      </c>
      <c r="E32" s="16"/>
      <c r="F32" s="59">
        <v>0</v>
      </c>
      <c r="G32" s="17"/>
    </row>
    <row r="33" spans="1:8" x14ac:dyDescent="0.2">
      <c r="A33" s="13" t="s">
        <v>41</v>
      </c>
      <c r="B33" s="15"/>
      <c r="C33" s="58">
        <v>21</v>
      </c>
      <c r="D33" s="15" t="s">
        <v>40</v>
      </c>
      <c r="E33" s="16"/>
      <c r="F33" s="60">
        <f>ROUND(PRODUCT(F32,C33/100),0)</f>
        <v>0</v>
      </c>
      <c r="G33" s="27"/>
    </row>
    <row r="34" spans="1:8" s="66" customFormat="1" ht="19.5" customHeight="1" thickBot="1" x14ac:dyDescent="0.3">
      <c r="A34" s="61" t="s">
        <v>42</v>
      </c>
      <c r="B34" s="62"/>
      <c r="C34" s="62"/>
      <c r="D34" s="62"/>
      <c r="E34" s="63"/>
      <c r="F34" s="64">
        <f>ROUND(SUM(F29:F33),0)</f>
        <v>0</v>
      </c>
      <c r="G34" s="65"/>
    </row>
    <row r="36" spans="1:8" x14ac:dyDescent="0.2">
      <c r="A36" s="67" t="s">
        <v>43</v>
      </c>
      <c r="B36" s="67"/>
      <c r="C36" s="67"/>
      <c r="D36" s="67"/>
      <c r="E36" s="67"/>
      <c r="F36" s="67"/>
      <c r="G36" s="67"/>
      <c r="H36" t="s">
        <v>4</v>
      </c>
    </row>
    <row r="37" spans="1:8" ht="14.25" customHeight="1" x14ac:dyDescent="0.2">
      <c r="A37" s="67"/>
      <c r="B37" s="187"/>
      <c r="C37" s="187"/>
      <c r="D37" s="187"/>
      <c r="E37" s="187"/>
      <c r="F37" s="187"/>
      <c r="G37" s="187"/>
      <c r="H37" t="s">
        <v>4</v>
      </c>
    </row>
    <row r="38" spans="1:8" ht="12.75" customHeight="1" x14ac:dyDescent="0.2">
      <c r="A38" s="68"/>
      <c r="B38" s="187"/>
      <c r="C38" s="187"/>
      <c r="D38" s="187"/>
      <c r="E38" s="187"/>
      <c r="F38" s="187"/>
      <c r="G38" s="187"/>
      <c r="H38" t="s">
        <v>4</v>
      </c>
    </row>
    <row r="39" spans="1:8" x14ac:dyDescent="0.2">
      <c r="A39" s="68"/>
      <c r="B39" s="187"/>
      <c r="C39" s="187"/>
      <c r="D39" s="187"/>
      <c r="E39" s="187"/>
      <c r="F39" s="187"/>
      <c r="G39" s="187"/>
      <c r="H39" t="s">
        <v>4</v>
      </c>
    </row>
    <row r="40" spans="1:8" x14ac:dyDescent="0.2">
      <c r="A40" s="68"/>
      <c r="B40" s="187"/>
      <c r="C40" s="187"/>
      <c r="D40" s="187"/>
      <c r="E40" s="187"/>
      <c r="F40" s="187"/>
      <c r="G40" s="187"/>
      <c r="H40" t="s">
        <v>4</v>
      </c>
    </row>
    <row r="41" spans="1:8" x14ac:dyDescent="0.2">
      <c r="A41" s="68"/>
      <c r="B41" s="187"/>
      <c r="C41" s="187"/>
      <c r="D41" s="187"/>
      <c r="E41" s="187"/>
      <c r="F41" s="187"/>
      <c r="G41" s="187"/>
      <c r="H41" t="s">
        <v>4</v>
      </c>
    </row>
    <row r="42" spans="1:8" x14ac:dyDescent="0.2">
      <c r="A42" s="68"/>
      <c r="B42" s="187"/>
      <c r="C42" s="187"/>
      <c r="D42" s="187"/>
      <c r="E42" s="187"/>
      <c r="F42" s="187"/>
      <c r="G42" s="187"/>
      <c r="H42" t="s">
        <v>4</v>
      </c>
    </row>
    <row r="43" spans="1:8" x14ac:dyDescent="0.2">
      <c r="A43" s="68"/>
      <c r="B43" s="187"/>
      <c r="C43" s="187"/>
      <c r="D43" s="187"/>
      <c r="E43" s="187"/>
      <c r="F43" s="187"/>
      <c r="G43" s="187"/>
      <c r="H43" t="s">
        <v>4</v>
      </c>
    </row>
    <row r="44" spans="1:8" x14ac:dyDescent="0.2">
      <c r="A44" s="68"/>
      <c r="B44" s="187"/>
      <c r="C44" s="187"/>
      <c r="D44" s="187"/>
      <c r="E44" s="187"/>
      <c r="F44" s="187"/>
      <c r="G44" s="187"/>
      <c r="H44" t="s">
        <v>4</v>
      </c>
    </row>
    <row r="45" spans="1:8" ht="3" customHeight="1" x14ac:dyDescent="0.2">
      <c r="A45" s="68"/>
      <c r="B45" s="187"/>
      <c r="C45" s="187"/>
      <c r="D45" s="187"/>
      <c r="E45" s="187"/>
      <c r="F45" s="187"/>
      <c r="G45" s="187"/>
      <c r="H45" t="s">
        <v>4</v>
      </c>
    </row>
    <row r="46" spans="1:8" x14ac:dyDescent="0.2">
      <c r="B46" s="181"/>
      <c r="C46" s="181"/>
      <c r="D46" s="181"/>
      <c r="E46" s="181"/>
      <c r="F46" s="181"/>
      <c r="G46" s="181"/>
    </row>
    <row r="47" spans="1:8" x14ac:dyDescent="0.2">
      <c r="B47" s="181"/>
      <c r="C47" s="181"/>
      <c r="D47" s="181"/>
      <c r="E47" s="181"/>
      <c r="F47" s="181"/>
      <c r="G47" s="181"/>
    </row>
    <row r="48" spans="1:8" x14ac:dyDescent="0.2">
      <c r="B48" s="181"/>
      <c r="C48" s="181"/>
      <c r="D48" s="181"/>
      <c r="E48" s="181"/>
      <c r="F48" s="181"/>
      <c r="G48" s="181"/>
    </row>
    <row r="49" spans="2:7" x14ac:dyDescent="0.2">
      <c r="B49" s="181"/>
      <c r="C49" s="181"/>
      <c r="D49" s="181"/>
      <c r="E49" s="181"/>
      <c r="F49" s="181"/>
      <c r="G49" s="181"/>
    </row>
    <row r="50" spans="2:7" x14ac:dyDescent="0.2">
      <c r="B50" s="181"/>
      <c r="C50" s="181"/>
      <c r="D50" s="181"/>
      <c r="E50" s="181"/>
      <c r="F50" s="181"/>
      <c r="G50" s="181"/>
    </row>
    <row r="51" spans="2:7" x14ac:dyDescent="0.2">
      <c r="B51" s="181"/>
      <c r="C51" s="181"/>
      <c r="D51" s="181"/>
      <c r="E51" s="181"/>
      <c r="F51" s="181"/>
      <c r="G51" s="181"/>
    </row>
    <row r="52" spans="2:7" x14ac:dyDescent="0.2">
      <c r="B52" s="181"/>
      <c r="C52" s="181"/>
      <c r="D52" s="181"/>
      <c r="E52" s="181"/>
      <c r="F52" s="181"/>
      <c r="G52" s="181"/>
    </row>
    <row r="53" spans="2:7" x14ac:dyDescent="0.2">
      <c r="B53" s="181"/>
      <c r="C53" s="181"/>
      <c r="D53" s="181"/>
      <c r="E53" s="181"/>
      <c r="F53" s="181"/>
      <c r="G53" s="181"/>
    </row>
    <row r="54" spans="2:7" x14ac:dyDescent="0.2">
      <c r="B54" s="181"/>
      <c r="C54" s="181"/>
      <c r="D54" s="181"/>
      <c r="E54" s="181"/>
      <c r="F54" s="181"/>
      <c r="G54" s="181"/>
    </row>
    <row r="55" spans="2:7" x14ac:dyDescent="0.2">
      <c r="B55" s="181"/>
      <c r="C55" s="181"/>
      <c r="D55" s="181"/>
      <c r="E55" s="181"/>
      <c r="F55" s="181"/>
      <c r="G55" s="181"/>
    </row>
  </sheetData>
  <mergeCells count="14">
    <mergeCell ref="B47:G47"/>
    <mergeCell ref="C7:D7"/>
    <mergeCell ref="C8:D8"/>
    <mergeCell ref="E11:G11"/>
    <mergeCell ref="B37:G45"/>
    <mergeCell ref="B46:G46"/>
    <mergeCell ref="B54:G54"/>
    <mergeCell ref="B55:G55"/>
    <mergeCell ref="B48:G48"/>
    <mergeCell ref="B49:G49"/>
    <mergeCell ref="B50:G50"/>
    <mergeCell ref="B51:G51"/>
    <mergeCell ref="B52:G52"/>
    <mergeCell ref="B53:G53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70"/>
  <sheetViews>
    <sheetView tabSelected="1" workbookViewId="0">
      <selection activeCell="C8" sqref="C8:D8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 x14ac:dyDescent="0.2">
      <c r="A1" s="188" t="s">
        <v>5</v>
      </c>
      <c r="B1" s="189"/>
      <c r="C1" s="69" t="str">
        <f>CONCATENATE(cislostavby," ",nazevstavby)</f>
        <v xml:space="preserve"> Oprava krajnice</v>
      </c>
      <c r="D1" s="70"/>
      <c r="E1" s="71"/>
      <c r="F1" s="70"/>
      <c r="G1" s="72"/>
      <c r="H1" s="73"/>
      <c r="I1" s="74"/>
    </row>
    <row r="2" spans="1:57" ht="13.5" thickBot="1" x14ac:dyDescent="0.25">
      <c r="A2" s="190" t="s">
        <v>1</v>
      </c>
      <c r="B2" s="191"/>
      <c r="C2" s="75" t="str">
        <f>CONCATENATE(cisloobjektu," ",nazevobjektu)</f>
        <v xml:space="preserve"> TEB 86 - Komunikace horní</v>
      </c>
      <c r="D2" s="76"/>
      <c r="E2" s="77"/>
      <c r="F2" s="76"/>
      <c r="G2" s="192"/>
      <c r="H2" s="192"/>
      <c r="I2" s="193"/>
    </row>
    <row r="3" spans="1:57" ht="13.5" thickTop="1" x14ac:dyDescent="0.2">
      <c r="F3" s="11"/>
    </row>
    <row r="4" spans="1:57" ht="19.5" customHeight="1" x14ac:dyDescent="0.25">
      <c r="A4" s="78" t="s">
        <v>44</v>
      </c>
      <c r="B4" s="1"/>
      <c r="C4" s="1"/>
      <c r="D4" s="1"/>
      <c r="E4" s="79"/>
      <c r="F4" s="1"/>
      <c r="G4" s="1"/>
      <c r="H4" s="1"/>
      <c r="I4" s="1"/>
    </row>
    <row r="5" spans="1:57" ht="13.5" thickBot="1" x14ac:dyDescent="0.25"/>
    <row r="6" spans="1:57" s="11" customFormat="1" ht="13.5" thickBot="1" x14ac:dyDescent="0.25">
      <c r="A6" s="80"/>
      <c r="B6" s="81" t="s">
        <v>45</v>
      </c>
      <c r="C6" s="81"/>
      <c r="D6" s="82"/>
      <c r="E6" s="83" t="s">
        <v>46</v>
      </c>
      <c r="F6" s="84" t="s">
        <v>47</v>
      </c>
      <c r="G6" s="84" t="s">
        <v>48</v>
      </c>
      <c r="H6" s="84" t="s">
        <v>49</v>
      </c>
      <c r="I6" s="85" t="s">
        <v>27</v>
      </c>
    </row>
    <row r="7" spans="1:57" s="11" customFormat="1" x14ac:dyDescent="0.2">
      <c r="A7" s="177" t="str">
        <f>Položky!B7</f>
        <v>1</v>
      </c>
      <c r="B7" s="86" t="str">
        <f>Položky!C7</f>
        <v>Zemní práce</v>
      </c>
      <c r="C7" s="87"/>
      <c r="D7" s="88"/>
      <c r="E7" s="178">
        <f>Položky!BA19</f>
        <v>0</v>
      </c>
      <c r="F7" s="179">
        <f>Položky!BB19</f>
        <v>0</v>
      </c>
      <c r="G7" s="179">
        <f>Položky!BC19</f>
        <v>0</v>
      </c>
      <c r="H7" s="179">
        <f>Položky!BD19</f>
        <v>0</v>
      </c>
      <c r="I7" s="180">
        <f>Položky!BE19</f>
        <v>0</v>
      </c>
    </row>
    <row r="8" spans="1:57" s="11" customFormat="1" x14ac:dyDescent="0.2">
      <c r="A8" s="177" t="str">
        <f>Položky!B20</f>
        <v>2</v>
      </c>
      <c r="B8" s="86" t="str">
        <f>Položky!C20</f>
        <v>Základy,zvláštní zakládání</v>
      </c>
      <c r="C8" s="87"/>
      <c r="D8" s="88"/>
      <c r="E8" s="178">
        <f>Položky!BA23</f>
        <v>0</v>
      </c>
      <c r="F8" s="179">
        <f>Položky!BB23</f>
        <v>0</v>
      </c>
      <c r="G8" s="179">
        <f>Položky!BC23</f>
        <v>0</v>
      </c>
      <c r="H8" s="179">
        <f>Položky!BD23</f>
        <v>0</v>
      </c>
      <c r="I8" s="180">
        <f>Položky!BE23</f>
        <v>0</v>
      </c>
    </row>
    <row r="9" spans="1:57" s="11" customFormat="1" x14ac:dyDescent="0.2">
      <c r="A9" s="177" t="str">
        <f>Položky!B24</f>
        <v>5</v>
      </c>
      <c r="B9" s="86" t="str">
        <f>Položky!C24</f>
        <v>Komunikace</v>
      </c>
      <c r="C9" s="87"/>
      <c r="D9" s="88"/>
      <c r="E9" s="178">
        <f>Položky!BA31</f>
        <v>0</v>
      </c>
      <c r="F9" s="179">
        <f>Položky!BB31</f>
        <v>0</v>
      </c>
      <c r="G9" s="179">
        <f>Položky!BC31</f>
        <v>0</v>
      </c>
      <c r="H9" s="179">
        <f>Položky!BD31</f>
        <v>0</v>
      </c>
      <c r="I9" s="180">
        <f>Položky!BE31</f>
        <v>0</v>
      </c>
    </row>
    <row r="10" spans="1:57" s="11" customFormat="1" x14ac:dyDescent="0.2">
      <c r="A10" s="177" t="str">
        <f>Položky!B32</f>
        <v>91</v>
      </c>
      <c r="B10" s="86" t="str">
        <f>Položky!C32</f>
        <v>Doplňující práce na komunikaci</v>
      </c>
      <c r="C10" s="87"/>
      <c r="D10" s="88"/>
      <c r="E10" s="178">
        <f>Položky!BA39</f>
        <v>0</v>
      </c>
      <c r="F10" s="179">
        <f>Položky!BB39</f>
        <v>0</v>
      </c>
      <c r="G10" s="179">
        <f>Položky!BC39</f>
        <v>0</v>
      </c>
      <c r="H10" s="179">
        <f>Položky!BD39</f>
        <v>0</v>
      </c>
      <c r="I10" s="180">
        <f>Položky!BE39</f>
        <v>0</v>
      </c>
    </row>
    <row r="11" spans="1:57" s="11" customFormat="1" x14ac:dyDescent="0.2">
      <c r="A11" s="177" t="str">
        <f>Položky!B40</f>
        <v>93</v>
      </c>
      <c r="B11" s="86" t="str">
        <f>Položky!C40</f>
        <v>Dokončovací práce inž.staveb</v>
      </c>
      <c r="C11" s="87"/>
      <c r="D11" s="88"/>
      <c r="E11" s="178">
        <f>Položky!BA44</f>
        <v>0</v>
      </c>
      <c r="F11" s="179">
        <f>Položky!BB44</f>
        <v>0</v>
      </c>
      <c r="G11" s="179">
        <f>Položky!BC44</f>
        <v>0</v>
      </c>
      <c r="H11" s="179">
        <f>Položky!BD44</f>
        <v>0</v>
      </c>
      <c r="I11" s="180">
        <f>Položky!BE44</f>
        <v>0</v>
      </c>
    </row>
    <row r="12" spans="1:57" s="11" customFormat="1" ht="13.5" thickBot="1" x14ac:dyDescent="0.25">
      <c r="A12" s="177" t="str">
        <f>Položky!B45</f>
        <v>99</v>
      </c>
      <c r="B12" s="86" t="str">
        <f>Položky!C45</f>
        <v>Staveništní přesun hmot</v>
      </c>
      <c r="C12" s="87"/>
      <c r="D12" s="88"/>
      <c r="E12" s="178">
        <f>Položky!BA48</f>
        <v>0</v>
      </c>
      <c r="F12" s="179">
        <f>Položky!BB48</f>
        <v>0</v>
      </c>
      <c r="G12" s="179">
        <f>Položky!BC48</f>
        <v>0</v>
      </c>
      <c r="H12" s="179">
        <f>Položky!BD48</f>
        <v>0</v>
      </c>
      <c r="I12" s="180">
        <f>Položky!BE48</f>
        <v>0</v>
      </c>
    </row>
    <row r="13" spans="1:57" s="94" customFormat="1" ht="13.5" thickBot="1" x14ac:dyDescent="0.25">
      <c r="A13" s="89"/>
      <c r="B13" s="81" t="s">
        <v>50</v>
      </c>
      <c r="C13" s="81"/>
      <c r="D13" s="90"/>
      <c r="E13" s="91">
        <f>SUM(E7:E12)</f>
        <v>0</v>
      </c>
      <c r="F13" s="92">
        <f>SUM(F7:F12)</f>
        <v>0</v>
      </c>
      <c r="G13" s="92">
        <f>SUM(G7:G12)</f>
        <v>0</v>
      </c>
      <c r="H13" s="92">
        <f>SUM(H7:H12)</f>
        <v>0</v>
      </c>
      <c r="I13" s="93">
        <f>SUM(I7:I12)</f>
        <v>0</v>
      </c>
    </row>
    <row r="14" spans="1:57" x14ac:dyDescent="0.2">
      <c r="A14" s="87"/>
      <c r="B14" s="87"/>
      <c r="C14" s="87"/>
      <c r="D14" s="87"/>
      <c r="E14" s="87"/>
      <c r="F14" s="87"/>
      <c r="G14" s="87"/>
      <c r="H14" s="87"/>
      <c r="I14" s="87"/>
    </row>
    <row r="15" spans="1:57" ht="19.5" customHeight="1" x14ac:dyDescent="0.25">
      <c r="A15" s="95" t="s">
        <v>51</v>
      </c>
      <c r="B15" s="95"/>
      <c r="C15" s="95"/>
      <c r="D15" s="95"/>
      <c r="E15" s="95"/>
      <c r="F15" s="95"/>
      <c r="G15" s="96"/>
      <c r="H15" s="95"/>
      <c r="I15" s="95"/>
      <c r="BA15" s="30"/>
      <c r="BB15" s="30"/>
      <c r="BC15" s="30"/>
      <c r="BD15" s="30"/>
      <c r="BE15" s="30"/>
    </row>
    <row r="16" spans="1:57" ht="13.5" thickBot="1" x14ac:dyDescent="0.25">
      <c r="A16" s="97"/>
      <c r="B16" s="97"/>
      <c r="C16" s="97"/>
      <c r="D16" s="97"/>
      <c r="E16" s="97"/>
      <c r="F16" s="97"/>
      <c r="G16" s="97"/>
      <c r="H16" s="97"/>
      <c r="I16" s="97"/>
    </row>
    <row r="17" spans="1:53" x14ac:dyDescent="0.2">
      <c r="A17" s="98" t="s">
        <v>52</v>
      </c>
      <c r="B17" s="99"/>
      <c r="C17" s="99"/>
      <c r="D17" s="100"/>
      <c r="E17" s="101" t="s">
        <v>53</v>
      </c>
      <c r="F17" s="102" t="s">
        <v>54</v>
      </c>
      <c r="G17" s="103" t="s">
        <v>55</v>
      </c>
      <c r="H17" s="104"/>
      <c r="I17" s="105" t="s">
        <v>53</v>
      </c>
    </row>
    <row r="18" spans="1:53" x14ac:dyDescent="0.2">
      <c r="A18" s="106"/>
      <c r="B18" s="107"/>
      <c r="C18" s="107"/>
      <c r="D18" s="108"/>
      <c r="E18" s="109"/>
      <c r="F18" s="110"/>
      <c r="G18" s="111">
        <f>CHOOSE(BA18+1,HSV+PSV,HSV+PSV+Mont,HSV+PSV+Dodavka+Mont,HSV,PSV,Mont,Dodavka,Mont+Dodavka,0)</f>
        <v>0</v>
      </c>
      <c r="H18" s="112"/>
      <c r="I18" s="113">
        <f>E18+F18*G18/100</f>
        <v>0</v>
      </c>
      <c r="BA18">
        <v>8</v>
      </c>
    </row>
    <row r="19" spans="1:53" ht="13.5" thickBot="1" x14ac:dyDescent="0.25">
      <c r="A19" s="114"/>
      <c r="B19" s="115" t="s">
        <v>56</v>
      </c>
      <c r="C19" s="116"/>
      <c r="D19" s="117"/>
      <c r="E19" s="118"/>
      <c r="F19" s="119"/>
      <c r="G19" s="119"/>
      <c r="H19" s="194">
        <f>SUM(H18:H18)</f>
        <v>0</v>
      </c>
      <c r="I19" s="195"/>
    </row>
    <row r="20" spans="1:53" x14ac:dyDescent="0.2">
      <c r="A20" s="97"/>
      <c r="B20" s="97"/>
      <c r="C20" s="97"/>
      <c r="D20" s="97"/>
      <c r="E20" s="97"/>
      <c r="F20" s="97"/>
      <c r="G20" s="97"/>
      <c r="H20" s="97"/>
      <c r="I20" s="97"/>
    </row>
    <row r="21" spans="1:53" x14ac:dyDescent="0.2">
      <c r="B21" s="94"/>
      <c r="F21" s="120"/>
      <c r="G21" s="121"/>
      <c r="H21" s="121"/>
      <c r="I21" s="122"/>
    </row>
    <row r="22" spans="1:53" x14ac:dyDescent="0.2">
      <c r="F22" s="120"/>
      <c r="G22" s="121"/>
      <c r="H22" s="121"/>
      <c r="I22" s="122"/>
    </row>
    <row r="23" spans="1:53" x14ac:dyDescent="0.2">
      <c r="F23" s="120"/>
      <c r="G23" s="121"/>
      <c r="H23" s="121"/>
      <c r="I23" s="122"/>
    </row>
    <row r="24" spans="1:53" x14ac:dyDescent="0.2">
      <c r="F24" s="120"/>
      <c r="G24" s="121"/>
      <c r="H24" s="121"/>
      <c r="I24" s="122"/>
    </row>
    <row r="25" spans="1:53" x14ac:dyDescent="0.2">
      <c r="F25" s="120"/>
      <c r="G25" s="121"/>
      <c r="H25" s="121"/>
      <c r="I25" s="122"/>
    </row>
    <row r="26" spans="1:53" x14ac:dyDescent="0.2">
      <c r="F26" s="120"/>
      <c r="G26" s="121"/>
      <c r="H26" s="121"/>
      <c r="I26" s="122"/>
    </row>
    <row r="27" spans="1:53" x14ac:dyDescent="0.2">
      <c r="F27" s="120"/>
      <c r="G27" s="121"/>
      <c r="H27" s="121"/>
      <c r="I27" s="122"/>
    </row>
    <row r="28" spans="1:53" x14ac:dyDescent="0.2">
      <c r="F28" s="120"/>
      <c r="G28" s="121"/>
      <c r="H28" s="121"/>
      <c r="I28" s="122"/>
    </row>
    <row r="29" spans="1:53" x14ac:dyDescent="0.2">
      <c r="F29" s="120"/>
      <c r="G29" s="121"/>
      <c r="H29" s="121"/>
      <c r="I29" s="122"/>
    </row>
    <row r="30" spans="1:53" x14ac:dyDescent="0.2">
      <c r="F30" s="120"/>
      <c r="G30" s="121"/>
      <c r="H30" s="121"/>
      <c r="I30" s="122"/>
    </row>
    <row r="31" spans="1:53" x14ac:dyDescent="0.2">
      <c r="F31" s="120"/>
      <c r="G31" s="121"/>
      <c r="H31" s="121"/>
      <c r="I31" s="122"/>
    </row>
    <row r="32" spans="1:53" x14ac:dyDescent="0.2">
      <c r="F32" s="120"/>
      <c r="G32" s="121"/>
      <c r="H32" s="121"/>
      <c r="I32" s="122"/>
    </row>
    <row r="33" spans="6:9" x14ac:dyDescent="0.2">
      <c r="F33" s="120"/>
      <c r="G33" s="121"/>
      <c r="H33" s="121"/>
      <c r="I33" s="122"/>
    </row>
    <row r="34" spans="6:9" x14ac:dyDescent="0.2">
      <c r="F34" s="120"/>
      <c r="G34" s="121"/>
      <c r="H34" s="121"/>
      <c r="I34" s="122"/>
    </row>
    <row r="35" spans="6:9" x14ac:dyDescent="0.2">
      <c r="F35" s="120"/>
      <c r="G35" s="121"/>
      <c r="H35" s="121"/>
      <c r="I35" s="122"/>
    </row>
    <row r="36" spans="6:9" x14ac:dyDescent="0.2">
      <c r="F36" s="120"/>
      <c r="G36" s="121"/>
      <c r="H36" s="121"/>
      <c r="I36" s="122"/>
    </row>
    <row r="37" spans="6:9" x14ac:dyDescent="0.2">
      <c r="F37" s="120"/>
      <c r="G37" s="121"/>
      <c r="H37" s="121"/>
      <c r="I37" s="122"/>
    </row>
    <row r="38" spans="6:9" x14ac:dyDescent="0.2">
      <c r="F38" s="120"/>
      <c r="G38" s="121"/>
      <c r="H38" s="121"/>
      <c r="I38" s="122"/>
    </row>
    <row r="39" spans="6:9" x14ac:dyDescent="0.2">
      <c r="F39" s="120"/>
      <c r="G39" s="121"/>
      <c r="H39" s="121"/>
      <c r="I39" s="122"/>
    </row>
    <row r="40" spans="6:9" x14ac:dyDescent="0.2">
      <c r="F40" s="120"/>
      <c r="G40" s="121"/>
      <c r="H40" s="121"/>
      <c r="I40" s="122"/>
    </row>
    <row r="41" spans="6:9" x14ac:dyDescent="0.2">
      <c r="F41" s="120"/>
      <c r="G41" s="121"/>
      <c r="H41" s="121"/>
      <c r="I41" s="122"/>
    </row>
    <row r="42" spans="6:9" x14ac:dyDescent="0.2">
      <c r="F42" s="120"/>
      <c r="G42" s="121"/>
      <c r="H42" s="121"/>
      <c r="I42" s="122"/>
    </row>
    <row r="43" spans="6:9" x14ac:dyDescent="0.2">
      <c r="F43" s="120"/>
      <c r="G43" s="121"/>
      <c r="H43" s="121"/>
      <c r="I43" s="122"/>
    </row>
    <row r="44" spans="6:9" x14ac:dyDescent="0.2">
      <c r="F44" s="120"/>
      <c r="G44" s="121"/>
      <c r="H44" s="121"/>
      <c r="I44" s="122"/>
    </row>
    <row r="45" spans="6:9" x14ac:dyDescent="0.2">
      <c r="F45" s="120"/>
      <c r="G45" s="121"/>
      <c r="H45" s="121"/>
      <c r="I45" s="122"/>
    </row>
    <row r="46" spans="6:9" x14ac:dyDescent="0.2">
      <c r="F46" s="120"/>
      <c r="G46" s="121"/>
      <c r="H46" s="121"/>
      <c r="I46" s="122"/>
    </row>
    <row r="47" spans="6:9" x14ac:dyDescent="0.2">
      <c r="F47" s="120"/>
      <c r="G47" s="121"/>
      <c r="H47" s="121"/>
      <c r="I47" s="122"/>
    </row>
    <row r="48" spans="6:9" x14ac:dyDescent="0.2">
      <c r="F48" s="120"/>
      <c r="G48" s="121"/>
      <c r="H48" s="121"/>
      <c r="I48" s="122"/>
    </row>
    <row r="49" spans="6:9" x14ac:dyDescent="0.2">
      <c r="F49" s="120"/>
      <c r="G49" s="121"/>
      <c r="H49" s="121"/>
      <c r="I49" s="122"/>
    </row>
    <row r="50" spans="6:9" x14ac:dyDescent="0.2">
      <c r="F50" s="120"/>
      <c r="G50" s="121"/>
      <c r="H50" s="121"/>
      <c r="I50" s="122"/>
    </row>
    <row r="51" spans="6:9" x14ac:dyDescent="0.2">
      <c r="F51" s="120"/>
      <c r="G51" s="121"/>
      <c r="H51" s="121"/>
      <c r="I51" s="122"/>
    </row>
    <row r="52" spans="6:9" x14ac:dyDescent="0.2">
      <c r="F52" s="120"/>
      <c r="G52" s="121"/>
      <c r="H52" s="121"/>
      <c r="I52" s="122"/>
    </row>
    <row r="53" spans="6:9" x14ac:dyDescent="0.2">
      <c r="F53" s="120"/>
      <c r="G53" s="121"/>
      <c r="H53" s="121"/>
      <c r="I53" s="122"/>
    </row>
    <row r="54" spans="6:9" x14ac:dyDescent="0.2">
      <c r="F54" s="120"/>
      <c r="G54" s="121"/>
      <c r="H54" s="121"/>
      <c r="I54" s="122"/>
    </row>
    <row r="55" spans="6:9" x14ac:dyDescent="0.2">
      <c r="F55" s="120"/>
      <c r="G55" s="121"/>
      <c r="H55" s="121"/>
      <c r="I55" s="122"/>
    </row>
    <row r="56" spans="6:9" x14ac:dyDescent="0.2">
      <c r="F56" s="120"/>
      <c r="G56" s="121"/>
      <c r="H56" s="121"/>
      <c r="I56" s="122"/>
    </row>
    <row r="57" spans="6:9" x14ac:dyDescent="0.2">
      <c r="F57" s="120"/>
      <c r="G57" s="121"/>
      <c r="H57" s="121"/>
      <c r="I57" s="122"/>
    </row>
    <row r="58" spans="6:9" x14ac:dyDescent="0.2">
      <c r="F58" s="120"/>
      <c r="G58" s="121"/>
      <c r="H58" s="121"/>
      <c r="I58" s="122"/>
    </row>
    <row r="59" spans="6:9" x14ac:dyDescent="0.2">
      <c r="F59" s="120"/>
      <c r="G59" s="121"/>
      <c r="H59" s="121"/>
      <c r="I59" s="122"/>
    </row>
    <row r="60" spans="6:9" x14ac:dyDescent="0.2">
      <c r="F60" s="120"/>
      <c r="G60" s="121"/>
      <c r="H60" s="121"/>
      <c r="I60" s="122"/>
    </row>
    <row r="61" spans="6:9" x14ac:dyDescent="0.2">
      <c r="F61" s="120"/>
      <c r="G61" s="121"/>
      <c r="H61" s="121"/>
      <c r="I61" s="122"/>
    </row>
    <row r="62" spans="6:9" x14ac:dyDescent="0.2">
      <c r="F62" s="120"/>
      <c r="G62" s="121"/>
      <c r="H62" s="121"/>
      <c r="I62" s="122"/>
    </row>
    <row r="63" spans="6:9" x14ac:dyDescent="0.2">
      <c r="F63" s="120"/>
      <c r="G63" s="121"/>
      <c r="H63" s="121"/>
      <c r="I63" s="122"/>
    </row>
    <row r="64" spans="6:9" x14ac:dyDescent="0.2">
      <c r="F64" s="120"/>
      <c r="G64" s="121"/>
      <c r="H64" s="121"/>
      <c r="I64" s="122"/>
    </row>
    <row r="65" spans="6:9" x14ac:dyDescent="0.2">
      <c r="F65" s="120"/>
      <c r="G65" s="121"/>
      <c r="H65" s="121"/>
      <c r="I65" s="122"/>
    </row>
    <row r="66" spans="6:9" x14ac:dyDescent="0.2">
      <c r="F66" s="120"/>
      <c r="G66" s="121"/>
      <c r="H66" s="121"/>
      <c r="I66" s="122"/>
    </row>
    <row r="67" spans="6:9" x14ac:dyDescent="0.2">
      <c r="F67" s="120"/>
      <c r="G67" s="121"/>
      <c r="H67" s="121"/>
      <c r="I67" s="122"/>
    </row>
    <row r="68" spans="6:9" x14ac:dyDescent="0.2">
      <c r="F68" s="120"/>
      <c r="G68" s="121"/>
      <c r="H68" s="121"/>
      <c r="I68" s="122"/>
    </row>
    <row r="69" spans="6:9" x14ac:dyDescent="0.2">
      <c r="F69" s="120"/>
      <c r="G69" s="121"/>
      <c r="H69" s="121"/>
      <c r="I69" s="122"/>
    </row>
    <row r="70" spans="6:9" x14ac:dyDescent="0.2">
      <c r="F70" s="120"/>
      <c r="G70" s="121"/>
      <c r="H70" s="121"/>
      <c r="I70" s="122"/>
    </row>
  </sheetData>
  <mergeCells count="4">
    <mergeCell ref="A1:B1"/>
    <mergeCell ref="A2:B2"/>
    <mergeCell ref="G2:I2"/>
    <mergeCell ref="H19:I19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121"/>
  <sheetViews>
    <sheetView showGridLines="0" showZeros="0" tabSelected="1" zoomScaleNormal="100" workbookViewId="0">
      <selection activeCell="C8" sqref="C8:D8"/>
    </sheetView>
  </sheetViews>
  <sheetFormatPr defaultRowHeight="12.75" x14ac:dyDescent="0.2"/>
  <cols>
    <col min="1" max="1" width="3.85546875" style="123" customWidth="1"/>
    <col min="2" max="2" width="12" style="123" customWidth="1"/>
    <col min="3" max="3" width="40.42578125" style="123" customWidth="1"/>
    <col min="4" max="4" width="5.5703125" style="123" customWidth="1"/>
    <col min="5" max="5" width="8.5703125" style="171" customWidth="1"/>
    <col min="6" max="6" width="9.85546875" style="123" customWidth="1"/>
    <col min="7" max="7" width="13.85546875" style="123" customWidth="1"/>
    <col min="8" max="16384" width="9.140625" style="123"/>
  </cols>
  <sheetData>
    <row r="1" spans="1:104" ht="15.75" x14ac:dyDescent="0.25">
      <c r="A1" s="201" t="s">
        <v>57</v>
      </c>
      <c r="B1" s="201"/>
      <c r="C1" s="201"/>
      <c r="D1" s="201"/>
      <c r="E1" s="201"/>
      <c r="F1" s="201"/>
      <c r="G1" s="201"/>
    </row>
    <row r="2" spans="1:104" ht="13.5" thickBot="1" x14ac:dyDescent="0.25">
      <c r="A2" s="124"/>
      <c r="B2" s="125"/>
      <c r="C2" s="126"/>
      <c r="D2" s="126"/>
      <c r="E2" s="127"/>
      <c r="F2" s="126"/>
      <c r="G2" s="126"/>
    </row>
    <row r="3" spans="1:104" ht="13.5" thickTop="1" x14ac:dyDescent="0.2">
      <c r="A3" s="202" t="s">
        <v>5</v>
      </c>
      <c r="B3" s="203"/>
      <c r="C3" s="128" t="str">
        <f>CONCATENATE(cislostavby," ",nazevstavby)</f>
        <v xml:space="preserve"> Oprava krajnice</v>
      </c>
      <c r="D3" s="129"/>
      <c r="E3" s="130"/>
      <c r="F3" s="131">
        <f>Rekapitulace!H1</f>
        <v>0</v>
      </c>
      <c r="G3" s="132"/>
    </row>
    <row r="4" spans="1:104" ht="13.5" thickBot="1" x14ac:dyDescent="0.25">
      <c r="A4" s="204" t="s">
        <v>1</v>
      </c>
      <c r="B4" s="205"/>
      <c r="C4" s="133" t="str">
        <f>CONCATENATE(cisloobjektu," ",nazevobjektu)</f>
        <v xml:space="preserve"> TEB 86 - Komunikace horní</v>
      </c>
      <c r="D4" s="134"/>
      <c r="E4" s="206"/>
      <c r="F4" s="206"/>
      <c r="G4" s="207"/>
    </row>
    <row r="5" spans="1:104" ht="13.5" thickTop="1" x14ac:dyDescent="0.2">
      <c r="A5" s="135"/>
      <c r="B5" s="136"/>
      <c r="C5" s="136"/>
      <c r="D5" s="124"/>
      <c r="E5" s="137"/>
      <c r="F5" s="124"/>
      <c r="G5" s="138"/>
    </row>
    <row r="6" spans="1:104" x14ac:dyDescent="0.2">
      <c r="A6" s="139" t="s">
        <v>58</v>
      </c>
      <c r="B6" s="140" t="s">
        <v>59</v>
      </c>
      <c r="C6" s="140" t="s">
        <v>60</v>
      </c>
      <c r="D6" s="140" t="s">
        <v>61</v>
      </c>
      <c r="E6" s="141" t="s">
        <v>62</v>
      </c>
      <c r="F6" s="140" t="s">
        <v>63</v>
      </c>
      <c r="G6" s="142" t="s">
        <v>64</v>
      </c>
    </row>
    <row r="7" spans="1:104" x14ac:dyDescent="0.2">
      <c r="A7" s="143" t="s">
        <v>65</v>
      </c>
      <c r="B7" s="144" t="s">
        <v>66</v>
      </c>
      <c r="C7" s="145" t="s">
        <v>67</v>
      </c>
      <c r="D7" s="146"/>
      <c r="E7" s="147"/>
      <c r="F7" s="147"/>
      <c r="G7" s="148"/>
      <c r="H7" s="149"/>
      <c r="I7" s="149"/>
      <c r="O7" s="150">
        <v>1</v>
      </c>
    </row>
    <row r="8" spans="1:104" ht="22.5" x14ac:dyDescent="0.2">
      <c r="A8" s="151">
        <v>1</v>
      </c>
      <c r="B8" s="152" t="s">
        <v>71</v>
      </c>
      <c r="C8" s="153" t="s">
        <v>72</v>
      </c>
      <c r="D8" s="154" t="s">
        <v>73</v>
      </c>
      <c r="E8" s="155">
        <v>22.4</v>
      </c>
      <c r="F8" s="155">
        <v>0</v>
      </c>
      <c r="G8" s="156">
        <f>E8*F8</f>
        <v>0</v>
      </c>
      <c r="O8" s="150">
        <v>2</v>
      </c>
      <c r="AA8" s="123">
        <v>12</v>
      </c>
      <c r="AB8" s="123">
        <v>0</v>
      </c>
      <c r="AC8" s="123">
        <v>1</v>
      </c>
      <c r="AZ8" s="123">
        <v>1</v>
      </c>
      <c r="BA8" s="123">
        <f>IF(AZ8=1,G8,0)</f>
        <v>0</v>
      </c>
      <c r="BB8" s="123">
        <f>IF(AZ8=2,G8,0)</f>
        <v>0</v>
      </c>
      <c r="BC8" s="123">
        <f>IF(AZ8=3,G8,0)</f>
        <v>0</v>
      </c>
      <c r="BD8" s="123">
        <f>IF(AZ8=4,G8,0)</f>
        <v>0</v>
      </c>
      <c r="BE8" s="123">
        <f>IF(AZ8=5,G8,0)</f>
        <v>0</v>
      </c>
      <c r="CZ8" s="123">
        <v>0</v>
      </c>
    </row>
    <row r="9" spans="1:104" x14ac:dyDescent="0.2">
      <c r="A9" s="157"/>
      <c r="B9" s="158"/>
      <c r="C9" s="198" t="s">
        <v>74</v>
      </c>
      <c r="D9" s="199"/>
      <c r="E9" s="199"/>
      <c r="F9" s="199"/>
      <c r="G9" s="200"/>
      <c r="O9" s="150">
        <v>3</v>
      </c>
    </row>
    <row r="10" spans="1:104" x14ac:dyDescent="0.2">
      <c r="A10" s="157"/>
      <c r="B10" s="158"/>
      <c r="C10" s="198" t="s">
        <v>75</v>
      </c>
      <c r="D10" s="199"/>
      <c r="E10" s="199"/>
      <c r="F10" s="199"/>
      <c r="G10" s="200"/>
      <c r="O10" s="150">
        <v>3</v>
      </c>
    </row>
    <row r="11" spans="1:104" x14ac:dyDescent="0.2">
      <c r="A11" s="157"/>
      <c r="B11" s="158"/>
      <c r="C11" s="198" t="s">
        <v>76</v>
      </c>
      <c r="D11" s="199"/>
      <c r="E11" s="199"/>
      <c r="F11" s="199"/>
      <c r="G11" s="200"/>
      <c r="O11" s="150">
        <v>3</v>
      </c>
    </row>
    <row r="12" spans="1:104" x14ac:dyDescent="0.2">
      <c r="A12" s="157"/>
      <c r="B12" s="158"/>
      <c r="C12" s="198" t="s">
        <v>77</v>
      </c>
      <c r="D12" s="199"/>
      <c r="E12" s="199"/>
      <c r="F12" s="199"/>
      <c r="G12" s="200"/>
      <c r="O12" s="150">
        <v>3</v>
      </c>
    </row>
    <row r="13" spans="1:104" x14ac:dyDescent="0.2">
      <c r="A13" s="157"/>
      <c r="B13" s="158"/>
      <c r="C13" s="198" t="s">
        <v>78</v>
      </c>
      <c r="D13" s="199"/>
      <c r="E13" s="199"/>
      <c r="F13" s="199"/>
      <c r="G13" s="200"/>
      <c r="O13" s="150">
        <v>3</v>
      </c>
    </row>
    <row r="14" spans="1:104" x14ac:dyDescent="0.2">
      <c r="A14" s="157"/>
      <c r="B14" s="158"/>
      <c r="C14" s="198" t="s">
        <v>79</v>
      </c>
      <c r="D14" s="199"/>
      <c r="E14" s="199"/>
      <c r="F14" s="199"/>
      <c r="G14" s="200"/>
      <c r="O14" s="150">
        <v>3</v>
      </c>
    </row>
    <row r="15" spans="1:104" x14ac:dyDescent="0.2">
      <c r="A15" s="157"/>
      <c r="B15" s="158"/>
      <c r="C15" s="196" t="s">
        <v>80</v>
      </c>
      <c r="D15" s="197"/>
      <c r="E15" s="159">
        <v>22.4</v>
      </c>
      <c r="F15" s="160"/>
      <c r="G15" s="161"/>
      <c r="M15" s="162" t="s">
        <v>80</v>
      </c>
      <c r="O15" s="150"/>
    </row>
    <row r="16" spans="1:104" x14ac:dyDescent="0.2">
      <c r="A16" s="157"/>
      <c r="B16" s="158"/>
      <c r="C16" s="196"/>
      <c r="D16" s="197"/>
      <c r="E16" s="159">
        <v>0</v>
      </c>
      <c r="F16" s="160"/>
      <c r="G16" s="161"/>
      <c r="M16" s="162"/>
      <c r="O16" s="150"/>
    </row>
    <row r="17" spans="1:104" x14ac:dyDescent="0.2">
      <c r="A17" s="151">
        <v>2</v>
      </c>
      <c r="B17" s="152" t="s">
        <v>66</v>
      </c>
      <c r="C17" s="153" t="s">
        <v>81</v>
      </c>
      <c r="D17" s="154" t="s">
        <v>73</v>
      </c>
      <c r="E17" s="155">
        <v>22.4</v>
      </c>
      <c r="F17" s="155">
        <v>0</v>
      </c>
      <c r="G17" s="156">
        <f>E17*F17</f>
        <v>0</v>
      </c>
      <c r="O17" s="150">
        <v>2</v>
      </c>
      <c r="AA17" s="123">
        <v>12</v>
      </c>
      <c r="AB17" s="123">
        <v>0</v>
      </c>
      <c r="AC17" s="123">
        <v>2</v>
      </c>
      <c r="AZ17" s="123">
        <v>1</v>
      </c>
      <c r="BA17" s="123">
        <f>IF(AZ17=1,G17,0)</f>
        <v>0</v>
      </c>
      <c r="BB17" s="123">
        <f>IF(AZ17=2,G17,0)</f>
        <v>0</v>
      </c>
      <c r="BC17" s="123">
        <f>IF(AZ17=3,G17,0)</f>
        <v>0</v>
      </c>
      <c r="BD17" s="123">
        <f>IF(AZ17=4,G17,0)</f>
        <v>0</v>
      </c>
      <c r="BE17" s="123">
        <f>IF(AZ17=5,G17,0)</f>
        <v>0</v>
      </c>
      <c r="CZ17" s="123">
        <v>0</v>
      </c>
    </row>
    <row r="18" spans="1:104" x14ac:dyDescent="0.2">
      <c r="A18" s="157"/>
      <c r="B18" s="158"/>
      <c r="C18" s="196" t="s">
        <v>80</v>
      </c>
      <c r="D18" s="197"/>
      <c r="E18" s="159">
        <v>22.4</v>
      </c>
      <c r="F18" s="160"/>
      <c r="G18" s="161"/>
      <c r="M18" s="162" t="s">
        <v>80</v>
      </c>
      <c r="O18" s="150"/>
    </row>
    <row r="19" spans="1:104" x14ac:dyDescent="0.2">
      <c r="A19" s="163"/>
      <c r="B19" s="164" t="s">
        <v>68</v>
      </c>
      <c r="C19" s="165" t="str">
        <f>CONCATENATE(B7," ",C7)</f>
        <v>1 Zemní práce</v>
      </c>
      <c r="D19" s="163"/>
      <c r="E19" s="166"/>
      <c r="F19" s="166"/>
      <c r="G19" s="167">
        <f>SUM(G7:G18)</f>
        <v>0</v>
      </c>
      <c r="O19" s="150">
        <v>4</v>
      </c>
      <c r="BA19" s="168">
        <f>SUM(BA7:BA18)</f>
        <v>0</v>
      </c>
      <c r="BB19" s="168">
        <f>SUM(BB7:BB18)</f>
        <v>0</v>
      </c>
      <c r="BC19" s="168">
        <f>SUM(BC7:BC18)</f>
        <v>0</v>
      </c>
      <c r="BD19" s="168">
        <f>SUM(BD7:BD18)</f>
        <v>0</v>
      </c>
      <c r="BE19" s="168">
        <f>SUM(BE7:BE18)</f>
        <v>0</v>
      </c>
    </row>
    <row r="20" spans="1:104" x14ac:dyDescent="0.2">
      <c r="A20" s="143" t="s">
        <v>65</v>
      </c>
      <c r="B20" s="144" t="s">
        <v>82</v>
      </c>
      <c r="C20" s="145" t="s">
        <v>83</v>
      </c>
      <c r="D20" s="146"/>
      <c r="E20" s="147"/>
      <c r="F20" s="147"/>
      <c r="G20" s="148"/>
      <c r="H20" s="149"/>
      <c r="I20" s="149"/>
      <c r="O20" s="150">
        <v>1</v>
      </c>
    </row>
    <row r="21" spans="1:104" x14ac:dyDescent="0.2">
      <c r="A21" s="151">
        <v>3</v>
      </c>
      <c r="B21" s="152" t="s">
        <v>84</v>
      </c>
      <c r="C21" s="153" t="s">
        <v>85</v>
      </c>
      <c r="D21" s="154" t="s">
        <v>73</v>
      </c>
      <c r="E21" s="155">
        <v>7</v>
      </c>
      <c r="F21" s="155">
        <v>0</v>
      </c>
      <c r="G21" s="156">
        <f>E21*F21</f>
        <v>0</v>
      </c>
      <c r="O21" s="150">
        <v>2</v>
      </c>
      <c r="AA21" s="123">
        <v>12</v>
      </c>
      <c r="AB21" s="123">
        <v>0</v>
      </c>
      <c r="AC21" s="123">
        <v>3</v>
      </c>
      <c r="AZ21" s="123">
        <v>1</v>
      </c>
      <c r="BA21" s="123">
        <f>IF(AZ21=1,G21,0)</f>
        <v>0</v>
      </c>
      <c r="BB21" s="123">
        <f>IF(AZ21=2,G21,0)</f>
        <v>0</v>
      </c>
      <c r="BC21" s="123">
        <f>IF(AZ21=3,G21,0)</f>
        <v>0</v>
      </c>
      <c r="BD21" s="123">
        <f>IF(AZ21=4,G21,0)</f>
        <v>0</v>
      </c>
      <c r="BE21" s="123">
        <f>IF(AZ21=5,G21,0)</f>
        <v>0</v>
      </c>
      <c r="CZ21" s="123">
        <v>2.5249999999999999</v>
      </c>
    </row>
    <row r="22" spans="1:104" x14ac:dyDescent="0.2">
      <c r="A22" s="157"/>
      <c r="B22" s="158"/>
      <c r="C22" s="196" t="s">
        <v>86</v>
      </c>
      <c r="D22" s="197"/>
      <c r="E22" s="159">
        <v>7</v>
      </c>
      <c r="F22" s="160"/>
      <c r="G22" s="161"/>
      <c r="M22" s="162" t="s">
        <v>86</v>
      </c>
      <c r="O22" s="150"/>
    </row>
    <row r="23" spans="1:104" x14ac:dyDescent="0.2">
      <c r="A23" s="163"/>
      <c r="B23" s="164" t="s">
        <v>68</v>
      </c>
      <c r="C23" s="165" t="str">
        <f>CONCATENATE(B20," ",C20)</f>
        <v>2 Základy,zvláštní zakládání</v>
      </c>
      <c r="D23" s="163"/>
      <c r="E23" s="166"/>
      <c r="F23" s="166"/>
      <c r="G23" s="167">
        <f>SUM(G20:G22)</f>
        <v>0</v>
      </c>
      <c r="O23" s="150">
        <v>4</v>
      </c>
      <c r="BA23" s="168">
        <f>SUM(BA20:BA22)</f>
        <v>0</v>
      </c>
      <c r="BB23" s="168">
        <f>SUM(BB20:BB22)</f>
        <v>0</v>
      </c>
      <c r="BC23" s="168">
        <f>SUM(BC20:BC22)</f>
        <v>0</v>
      </c>
      <c r="BD23" s="168">
        <f>SUM(BD20:BD22)</f>
        <v>0</v>
      </c>
      <c r="BE23" s="168">
        <f>SUM(BE20:BE22)</f>
        <v>0</v>
      </c>
    </row>
    <row r="24" spans="1:104" x14ac:dyDescent="0.2">
      <c r="A24" s="143" t="s">
        <v>65</v>
      </c>
      <c r="B24" s="144" t="s">
        <v>87</v>
      </c>
      <c r="C24" s="145" t="s">
        <v>88</v>
      </c>
      <c r="D24" s="146"/>
      <c r="E24" s="147"/>
      <c r="F24" s="147"/>
      <c r="G24" s="148"/>
      <c r="H24" s="149"/>
      <c r="I24" s="149"/>
      <c r="O24" s="150">
        <v>1</v>
      </c>
    </row>
    <row r="25" spans="1:104" x14ac:dyDescent="0.2">
      <c r="A25" s="151">
        <v>4</v>
      </c>
      <c r="B25" s="152" t="s">
        <v>89</v>
      </c>
      <c r="C25" s="153" t="s">
        <v>90</v>
      </c>
      <c r="D25" s="154" t="s">
        <v>73</v>
      </c>
      <c r="E25" s="155">
        <v>28</v>
      </c>
      <c r="F25" s="155">
        <v>0</v>
      </c>
      <c r="G25" s="156">
        <f>E25*F25</f>
        <v>0</v>
      </c>
      <c r="O25" s="150">
        <v>2</v>
      </c>
      <c r="AA25" s="123">
        <v>12</v>
      </c>
      <c r="AB25" s="123">
        <v>0</v>
      </c>
      <c r="AC25" s="123">
        <v>4</v>
      </c>
      <c r="AZ25" s="123">
        <v>1</v>
      </c>
      <c r="BA25" s="123">
        <f>IF(AZ25=1,G25,0)</f>
        <v>0</v>
      </c>
      <c r="BB25" s="123">
        <f>IF(AZ25=2,G25,0)</f>
        <v>0</v>
      </c>
      <c r="BC25" s="123">
        <f>IF(AZ25=3,G25,0)</f>
        <v>0</v>
      </c>
      <c r="BD25" s="123">
        <f>IF(AZ25=4,G25,0)</f>
        <v>0</v>
      </c>
      <c r="BE25" s="123">
        <f>IF(AZ25=5,G25,0)</f>
        <v>0</v>
      </c>
      <c r="CZ25" s="123">
        <v>1.9312499999999999</v>
      </c>
    </row>
    <row r="26" spans="1:104" x14ac:dyDescent="0.2">
      <c r="A26" s="157"/>
      <c r="B26" s="158"/>
      <c r="C26" s="196" t="s">
        <v>91</v>
      </c>
      <c r="D26" s="197"/>
      <c r="E26" s="159">
        <v>28</v>
      </c>
      <c r="F26" s="160"/>
      <c r="G26" s="161"/>
      <c r="M26" s="162" t="s">
        <v>91</v>
      </c>
      <c r="O26" s="150"/>
    </row>
    <row r="27" spans="1:104" x14ac:dyDescent="0.2">
      <c r="A27" s="151">
        <v>5</v>
      </c>
      <c r="B27" s="152" t="s">
        <v>92</v>
      </c>
      <c r="C27" s="153" t="s">
        <v>93</v>
      </c>
      <c r="D27" s="154" t="s">
        <v>94</v>
      </c>
      <c r="E27" s="155">
        <v>28</v>
      </c>
      <c r="F27" s="155">
        <v>0</v>
      </c>
      <c r="G27" s="156">
        <f>E27*F27</f>
        <v>0</v>
      </c>
      <c r="O27" s="150">
        <v>2</v>
      </c>
      <c r="AA27" s="123">
        <v>12</v>
      </c>
      <c r="AB27" s="123">
        <v>0</v>
      </c>
      <c r="AC27" s="123">
        <v>5</v>
      </c>
      <c r="AZ27" s="123">
        <v>1</v>
      </c>
      <c r="BA27" s="123">
        <f>IF(AZ27=1,G27,0)</f>
        <v>0</v>
      </c>
      <c r="BB27" s="123">
        <f>IF(AZ27=2,G27,0)</f>
        <v>0</v>
      </c>
      <c r="BC27" s="123">
        <f>IF(AZ27=3,G27,0)</f>
        <v>0</v>
      </c>
      <c r="BD27" s="123">
        <f>IF(AZ27=4,G27,0)</f>
        <v>0</v>
      </c>
      <c r="BE27" s="123">
        <f>IF(AZ27=5,G27,0)</f>
        <v>0</v>
      </c>
      <c r="CZ27" s="123">
        <v>9.2799999999999994E-2</v>
      </c>
    </row>
    <row r="28" spans="1:104" x14ac:dyDescent="0.2">
      <c r="A28" s="157"/>
      <c r="B28" s="158"/>
      <c r="C28" s="196" t="s">
        <v>95</v>
      </c>
      <c r="D28" s="197"/>
      <c r="E28" s="159">
        <v>28</v>
      </c>
      <c r="F28" s="160"/>
      <c r="G28" s="161"/>
      <c r="M28" s="162" t="s">
        <v>95</v>
      </c>
      <c r="O28" s="150"/>
    </row>
    <row r="29" spans="1:104" x14ac:dyDescent="0.2">
      <c r="A29" s="151">
        <v>6</v>
      </c>
      <c r="B29" s="152" t="s">
        <v>96</v>
      </c>
      <c r="C29" s="153" t="s">
        <v>97</v>
      </c>
      <c r="D29" s="154" t="s">
        <v>94</v>
      </c>
      <c r="E29" s="155">
        <v>0.28000000000000003</v>
      </c>
      <c r="F29" s="155">
        <v>0</v>
      </c>
      <c r="G29" s="156">
        <f>E29*F29</f>
        <v>0</v>
      </c>
      <c r="O29" s="150">
        <v>2</v>
      </c>
      <c r="AA29" s="123">
        <v>12</v>
      </c>
      <c r="AB29" s="123">
        <v>1</v>
      </c>
      <c r="AC29" s="123">
        <v>6</v>
      </c>
      <c r="AZ29" s="123">
        <v>1</v>
      </c>
      <c r="BA29" s="123">
        <f>IF(AZ29=1,G29,0)</f>
        <v>0</v>
      </c>
      <c r="BB29" s="123">
        <f>IF(AZ29=2,G29,0)</f>
        <v>0</v>
      </c>
      <c r="BC29" s="123">
        <f>IF(AZ29=3,G29,0)</f>
        <v>0</v>
      </c>
      <c r="BD29" s="123">
        <f>IF(AZ29=4,G29,0)</f>
        <v>0</v>
      </c>
      <c r="BE29" s="123">
        <f>IF(AZ29=5,G29,0)</f>
        <v>0</v>
      </c>
      <c r="CZ29" s="123">
        <v>0.17244999999999999</v>
      </c>
    </row>
    <row r="30" spans="1:104" x14ac:dyDescent="0.2">
      <c r="A30" s="157"/>
      <c r="B30" s="158"/>
      <c r="C30" s="196" t="s">
        <v>98</v>
      </c>
      <c r="D30" s="197"/>
      <c r="E30" s="159">
        <v>0.28000000000000003</v>
      </c>
      <c r="F30" s="160"/>
      <c r="G30" s="161"/>
      <c r="M30" s="162" t="s">
        <v>98</v>
      </c>
      <c r="O30" s="150"/>
    </row>
    <row r="31" spans="1:104" x14ac:dyDescent="0.2">
      <c r="A31" s="163"/>
      <c r="B31" s="164" t="s">
        <v>68</v>
      </c>
      <c r="C31" s="165" t="str">
        <f>CONCATENATE(B24," ",C24)</f>
        <v>5 Komunikace</v>
      </c>
      <c r="D31" s="163"/>
      <c r="E31" s="166"/>
      <c r="F31" s="166"/>
      <c r="G31" s="167">
        <f>SUM(G24:G30)</f>
        <v>0</v>
      </c>
      <c r="O31" s="150">
        <v>4</v>
      </c>
      <c r="BA31" s="168">
        <f>SUM(BA24:BA30)</f>
        <v>0</v>
      </c>
      <c r="BB31" s="168">
        <f>SUM(BB24:BB30)</f>
        <v>0</v>
      </c>
      <c r="BC31" s="168">
        <f>SUM(BC24:BC30)</f>
        <v>0</v>
      </c>
      <c r="BD31" s="168">
        <f>SUM(BD24:BD30)</f>
        <v>0</v>
      </c>
      <c r="BE31" s="168">
        <f>SUM(BE24:BE30)</f>
        <v>0</v>
      </c>
    </row>
    <row r="32" spans="1:104" x14ac:dyDescent="0.2">
      <c r="A32" s="143" t="s">
        <v>65</v>
      </c>
      <c r="B32" s="144" t="s">
        <v>99</v>
      </c>
      <c r="C32" s="145" t="s">
        <v>100</v>
      </c>
      <c r="D32" s="146"/>
      <c r="E32" s="147"/>
      <c r="F32" s="147"/>
      <c r="G32" s="148"/>
      <c r="H32" s="149"/>
      <c r="I32" s="149"/>
      <c r="O32" s="150">
        <v>1</v>
      </c>
    </row>
    <row r="33" spans="1:104" ht="22.5" x14ac:dyDescent="0.2">
      <c r="A33" s="151">
        <v>7</v>
      </c>
      <c r="B33" s="152" t="s">
        <v>101</v>
      </c>
      <c r="C33" s="153" t="s">
        <v>102</v>
      </c>
      <c r="D33" s="154" t="s">
        <v>103</v>
      </c>
      <c r="E33" s="155">
        <v>280</v>
      </c>
      <c r="F33" s="155">
        <v>0</v>
      </c>
      <c r="G33" s="156">
        <f>E33*F33</f>
        <v>0</v>
      </c>
      <c r="O33" s="150">
        <v>2</v>
      </c>
      <c r="AA33" s="123">
        <v>12</v>
      </c>
      <c r="AB33" s="123">
        <v>0</v>
      </c>
      <c r="AC33" s="123">
        <v>7</v>
      </c>
      <c r="AZ33" s="123">
        <v>1</v>
      </c>
      <c r="BA33" s="123">
        <f>IF(AZ33=1,G33,0)</f>
        <v>0</v>
      </c>
      <c r="BB33" s="123">
        <f>IF(AZ33=2,G33,0)</f>
        <v>0</v>
      </c>
      <c r="BC33" s="123">
        <f>IF(AZ33=3,G33,0)</f>
        <v>0</v>
      </c>
      <c r="BD33" s="123">
        <f>IF(AZ33=4,G33,0)</f>
        <v>0</v>
      </c>
      <c r="BE33" s="123">
        <f>IF(AZ33=5,G33,0)</f>
        <v>0</v>
      </c>
      <c r="CZ33" s="123">
        <v>0.11693000000000001</v>
      </c>
    </row>
    <row r="34" spans="1:104" x14ac:dyDescent="0.2">
      <c r="A34" s="157"/>
      <c r="B34" s="158"/>
      <c r="C34" s="196" t="s">
        <v>104</v>
      </c>
      <c r="D34" s="197"/>
      <c r="E34" s="159">
        <v>280</v>
      </c>
      <c r="F34" s="160"/>
      <c r="G34" s="161"/>
      <c r="M34" s="162" t="s">
        <v>104</v>
      </c>
      <c r="O34" s="150"/>
    </row>
    <row r="35" spans="1:104" x14ac:dyDescent="0.2">
      <c r="A35" s="151">
        <v>8</v>
      </c>
      <c r="B35" s="152" t="s">
        <v>105</v>
      </c>
      <c r="C35" s="153" t="s">
        <v>106</v>
      </c>
      <c r="D35" s="154" t="s">
        <v>103</v>
      </c>
      <c r="E35" s="155">
        <v>140</v>
      </c>
      <c r="F35" s="155">
        <v>0</v>
      </c>
      <c r="G35" s="156">
        <f>E35*F35</f>
        <v>0</v>
      </c>
      <c r="O35" s="150">
        <v>2</v>
      </c>
      <c r="AA35" s="123">
        <v>12</v>
      </c>
      <c r="AB35" s="123">
        <v>0</v>
      </c>
      <c r="AC35" s="123">
        <v>8</v>
      </c>
      <c r="AZ35" s="123">
        <v>1</v>
      </c>
      <c r="BA35" s="123">
        <f>IF(AZ35=1,G35,0)</f>
        <v>0</v>
      </c>
      <c r="BB35" s="123">
        <f>IF(AZ35=2,G35,0)</f>
        <v>0</v>
      </c>
      <c r="BC35" s="123">
        <f>IF(AZ35=3,G35,0)</f>
        <v>0</v>
      </c>
      <c r="BD35" s="123">
        <f>IF(AZ35=4,G35,0)</f>
        <v>0</v>
      </c>
      <c r="BE35" s="123">
        <f>IF(AZ35=5,G35,0)</f>
        <v>0</v>
      </c>
      <c r="CZ35" s="123">
        <v>0</v>
      </c>
    </row>
    <row r="36" spans="1:104" x14ac:dyDescent="0.2">
      <c r="A36" s="157"/>
      <c r="B36" s="158"/>
      <c r="C36" s="196">
        <v>140</v>
      </c>
      <c r="D36" s="197"/>
      <c r="E36" s="159">
        <v>140</v>
      </c>
      <c r="F36" s="160"/>
      <c r="G36" s="161"/>
      <c r="M36" s="162">
        <v>140</v>
      </c>
      <c r="O36" s="150"/>
    </row>
    <row r="37" spans="1:104" x14ac:dyDescent="0.2">
      <c r="A37" s="151">
        <v>9</v>
      </c>
      <c r="B37" s="152" t="s">
        <v>82</v>
      </c>
      <c r="C37" s="153" t="s">
        <v>107</v>
      </c>
      <c r="D37" s="154" t="s">
        <v>73</v>
      </c>
      <c r="E37" s="155">
        <v>4.2</v>
      </c>
      <c r="F37" s="155">
        <v>0</v>
      </c>
      <c r="G37" s="156">
        <f>E37*F37</f>
        <v>0</v>
      </c>
      <c r="O37" s="150">
        <v>2</v>
      </c>
      <c r="AA37" s="123">
        <v>12</v>
      </c>
      <c r="AB37" s="123">
        <v>0</v>
      </c>
      <c r="AC37" s="123">
        <v>9</v>
      </c>
      <c r="AZ37" s="123">
        <v>1</v>
      </c>
      <c r="BA37" s="123">
        <f>IF(AZ37=1,G37,0)</f>
        <v>0</v>
      </c>
      <c r="BB37" s="123">
        <f>IF(AZ37=2,G37,0)</f>
        <v>0</v>
      </c>
      <c r="BC37" s="123">
        <f>IF(AZ37=3,G37,0)</f>
        <v>0</v>
      </c>
      <c r="BD37" s="123">
        <f>IF(AZ37=4,G37,0)</f>
        <v>0</v>
      </c>
      <c r="BE37" s="123">
        <f>IF(AZ37=5,G37,0)</f>
        <v>0</v>
      </c>
      <c r="CZ37" s="123">
        <v>0</v>
      </c>
    </row>
    <row r="38" spans="1:104" x14ac:dyDescent="0.2">
      <c r="A38" s="157"/>
      <c r="B38" s="158"/>
      <c r="C38" s="196" t="s">
        <v>108</v>
      </c>
      <c r="D38" s="197"/>
      <c r="E38" s="159">
        <v>4.2</v>
      </c>
      <c r="F38" s="160"/>
      <c r="G38" s="161"/>
      <c r="M38" s="162" t="s">
        <v>108</v>
      </c>
      <c r="O38" s="150"/>
    </row>
    <row r="39" spans="1:104" x14ac:dyDescent="0.2">
      <c r="A39" s="163"/>
      <c r="B39" s="164" t="s">
        <v>68</v>
      </c>
      <c r="C39" s="165" t="str">
        <f>CONCATENATE(B32," ",C32)</f>
        <v>91 Doplňující práce na komunikaci</v>
      </c>
      <c r="D39" s="163"/>
      <c r="E39" s="166"/>
      <c r="F39" s="166"/>
      <c r="G39" s="167">
        <f>SUM(G32:G38)</f>
        <v>0</v>
      </c>
      <c r="O39" s="150">
        <v>4</v>
      </c>
      <c r="BA39" s="168">
        <f>SUM(BA32:BA38)</f>
        <v>0</v>
      </c>
      <c r="BB39" s="168">
        <f>SUM(BB32:BB38)</f>
        <v>0</v>
      </c>
      <c r="BC39" s="168">
        <f>SUM(BC32:BC38)</f>
        <v>0</v>
      </c>
      <c r="BD39" s="168">
        <f>SUM(BD32:BD38)</f>
        <v>0</v>
      </c>
      <c r="BE39" s="168">
        <f>SUM(BE32:BE38)</f>
        <v>0</v>
      </c>
    </row>
    <row r="40" spans="1:104" x14ac:dyDescent="0.2">
      <c r="A40" s="143" t="s">
        <v>65</v>
      </c>
      <c r="B40" s="144" t="s">
        <v>109</v>
      </c>
      <c r="C40" s="145" t="s">
        <v>110</v>
      </c>
      <c r="D40" s="146"/>
      <c r="E40" s="147"/>
      <c r="F40" s="147"/>
      <c r="G40" s="148"/>
      <c r="H40" s="149"/>
      <c r="I40" s="149"/>
      <c r="O40" s="150">
        <v>1</v>
      </c>
    </row>
    <row r="41" spans="1:104" ht="22.5" x14ac:dyDescent="0.2">
      <c r="A41" s="151">
        <v>10</v>
      </c>
      <c r="B41" s="152" t="s">
        <v>111</v>
      </c>
      <c r="C41" s="153" t="s">
        <v>112</v>
      </c>
      <c r="D41" s="154" t="s">
        <v>103</v>
      </c>
      <c r="E41" s="155">
        <v>140</v>
      </c>
      <c r="F41" s="155">
        <v>0</v>
      </c>
      <c r="G41" s="156">
        <f>E41*F41</f>
        <v>0</v>
      </c>
      <c r="O41" s="150">
        <v>2</v>
      </c>
      <c r="AA41" s="123">
        <v>12</v>
      </c>
      <c r="AB41" s="123">
        <v>0</v>
      </c>
      <c r="AC41" s="123">
        <v>10</v>
      </c>
      <c r="AZ41" s="123">
        <v>1</v>
      </c>
      <c r="BA41" s="123">
        <f>IF(AZ41=1,G41,0)</f>
        <v>0</v>
      </c>
      <c r="BB41" s="123">
        <f>IF(AZ41=2,G41,0)</f>
        <v>0</v>
      </c>
      <c r="BC41" s="123">
        <f>IF(AZ41=3,G41,0)</f>
        <v>0</v>
      </c>
      <c r="BD41" s="123">
        <f>IF(AZ41=4,G41,0)</f>
        <v>0</v>
      </c>
      <c r="BE41" s="123">
        <f>IF(AZ41=5,G41,0)</f>
        <v>0</v>
      </c>
      <c r="CZ41" s="123">
        <v>0.15178</v>
      </c>
    </row>
    <row r="42" spans="1:104" x14ac:dyDescent="0.2">
      <c r="A42" s="151">
        <v>11</v>
      </c>
      <c r="B42" s="152" t="s">
        <v>113</v>
      </c>
      <c r="C42" s="153" t="s">
        <v>114</v>
      </c>
      <c r="D42" s="154" t="s">
        <v>115</v>
      </c>
      <c r="E42" s="155">
        <v>560</v>
      </c>
      <c r="F42" s="155">
        <v>0</v>
      </c>
      <c r="G42" s="156">
        <f>E42*F42</f>
        <v>0</v>
      </c>
      <c r="O42" s="150">
        <v>2</v>
      </c>
      <c r="AA42" s="123">
        <v>12</v>
      </c>
      <c r="AB42" s="123">
        <v>1</v>
      </c>
      <c r="AC42" s="123">
        <v>11</v>
      </c>
      <c r="AZ42" s="123">
        <v>1</v>
      </c>
      <c r="BA42" s="123">
        <f>IF(AZ42=1,G42,0)</f>
        <v>0</v>
      </c>
      <c r="BB42" s="123">
        <f>IF(AZ42=2,G42,0)</f>
        <v>0</v>
      </c>
      <c r="BC42" s="123">
        <f>IF(AZ42=3,G42,0)</f>
        <v>0</v>
      </c>
      <c r="BD42" s="123">
        <f>IF(AZ42=4,G42,0)</f>
        <v>0</v>
      </c>
      <c r="BE42" s="123">
        <f>IF(AZ42=5,G42,0)</f>
        <v>0</v>
      </c>
      <c r="CZ42" s="123">
        <v>8.0999999999999996E-3</v>
      </c>
    </row>
    <row r="43" spans="1:104" x14ac:dyDescent="0.2">
      <c r="A43" s="157"/>
      <c r="B43" s="158"/>
      <c r="C43" s="196" t="s">
        <v>116</v>
      </c>
      <c r="D43" s="197"/>
      <c r="E43" s="159">
        <v>560</v>
      </c>
      <c r="F43" s="160"/>
      <c r="G43" s="161"/>
      <c r="M43" s="162" t="s">
        <v>116</v>
      </c>
      <c r="O43" s="150"/>
    </row>
    <row r="44" spans="1:104" x14ac:dyDescent="0.2">
      <c r="A44" s="163"/>
      <c r="B44" s="164" t="s">
        <v>68</v>
      </c>
      <c r="C44" s="165" t="str">
        <f>CONCATENATE(B40," ",C40)</f>
        <v>93 Dokončovací práce inž.staveb</v>
      </c>
      <c r="D44" s="163"/>
      <c r="E44" s="166"/>
      <c r="F44" s="166"/>
      <c r="G44" s="167">
        <f>SUM(G40:G43)</f>
        <v>0</v>
      </c>
      <c r="O44" s="150">
        <v>4</v>
      </c>
      <c r="BA44" s="168">
        <f>SUM(BA40:BA43)</f>
        <v>0</v>
      </c>
      <c r="BB44" s="168">
        <f>SUM(BB40:BB43)</f>
        <v>0</v>
      </c>
      <c r="BC44" s="168">
        <f>SUM(BC40:BC43)</f>
        <v>0</v>
      </c>
      <c r="BD44" s="168">
        <f>SUM(BD40:BD43)</f>
        <v>0</v>
      </c>
      <c r="BE44" s="168">
        <f>SUM(BE40:BE43)</f>
        <v>0</v>
      </c>
    </row>
    <row r="45" spans="1:104" x14ac:dyDescent="0.2">
      <c r="A45" s="143" t="s">
        <v>65</v>
      </c>
      <c r="B45" s="144" t="s">
        <v>117</v>
      </c>
      <c r="C45" s="145" t="s">
        <v>118</v>
      </c>
      <c r="D45" s="146"/>
      <c r="E45" s="147"/>
      <c r="F45" s="147"/>
      <c r="G45" s="148"/>
      <c r="H45" s="149"/>
      <c r="I45" s="149"/>
      <c r="O45" s="150">
        <v>1</v>
      </c>
    </row>
    <row r="46" spans="1:104" x14ac:dyDescent="0.2">
      <c r="A46" s="151">
        <v>12</v>
      </c>
      <c r="B46" s="152" t="s">
        <v>119</v>
      </c>
      <c r="C46" s="153" t="s">
        <v>120</v>
      </c>
      <c r="D46" s="154" t="s">
        <v>121</v>
      </c>
      <c r="E46" s="155">
        <v>132.97999999999999</v>
      </c>
      <c r="F46" s="155">
        <v>0</v>
      </c>
      <c r="G46" s="156">
        <f>E46*F46</f>
        <v>0</v>
      </c>
      <c r="O46" s="150">
        <v>2</v>
      </c>
      <c r="AA46" s="123">
        <v>12</v>
      </c>
      <c r="AB46" s="123">
        <v>0</v>
      </c>
      <c r="AC46" s="123">
        <v>12</v>
      </c>
      <c r="AZ46" s="123">
        <v>1</v>
      </c>
      <c r="BA46" s="123">
        <f>IF(AZ46=1,G46,0)</f>
        <v>0</v>
      </c>
      <c r="BB46" s="123">
        <f>IF(AZ46=2,G46,0)</f>
        <v>0</v>
      </c>
      <c r="BC46" s="123">
        <f>IF(AZ46=3,G46,0)</f>
        <v>0</v>
      </c>
      <c r="BD46" s="123">
        <f>IF(AZ46=4,G46,0)</f>
        <v>0</v>
      </c>
      <c r="BE46" s="123">
        <f>IF(AZ46=5,G46,0)</f>
        <v>0</v>
      </c>
      <c r="CZ46" s="123">
        <v>0</v>
      </c>
    </row>
    <row r="47" spans="1:104" x14ac:dyDescent="0.2">
      <c r="A47" s="157"/>
      <c r="B47" s="158"/>
      <c r="C47" s="196" t="s">
        <v>122</v>
      </c>
      <c r="D47" s="197"/>
      <c r="E47" s="159">
        <v>132.97999999999999</v>
      </c>
      <c r="F47" s="160"/>
      <c r="G47" s="161"/>
      <c r="M47" s="162" t="s">
        <v>122</v>
      </c>
      <c r="O47" s="150"/>
    </row>
    <row r="48" spans="1:104" x14ac:dyDescent="0.2">
      <c r="A48" s="163"/>
      <c r="B48" s="164" t="s">
        <v>68</v>
      </c>
      <c r="C48" s="165" t="str">
        <f>CONCATENATE(B45," ",C45)</f>
        <v>99 Staveništní přesun hmot</v>
      </c>
      <c r="D48" s="163"/>
      <c r="E48" s="166"/>
      <c r="F48" s="166"/>
      <c r="G48" s="167">
        <f>SUM(G45:G47)</f>
        <v>0</v>
      </c>
      <c r="O48" s="150">
        <v>4</v>
      </c>
      <c r="BA48" s="168">
        <f>SUM(BA45:BA47)</f>
        <v>0</v>
      </c>
      <c r="BB48" s="168">
        <f>SUM(BB45:BB47)</f>
        <v>0</v>
      </c>
      <c r="BC48" s="168">
        <f>SUM(BC45:BC47)</f>
        <v>0</v>
      </c>
      <c r="BD48" s="168">
        <f>SUM(BD45:BD47)</f>
        <v>0</v>
      </c>
      <c r="BE48" s="168">
        <f>SUM(BE45:BE47)</f>
        <v>0</v>
      </c>
    </row>
    <row r="49" spans="1:7" x14ac:dyDescent="0.2">
      <c r="A49" s="124"/>
      <c r="B49" s="124"/>
      <c r="C49" s="124"/>
      <c r="D49" s="124"/>
      <c r="E49" s="124"/>
      <c r="F49" s="124"/>
      <c r="G49" s="124"/>
    </row>
    <row r="50" spans="1:7" x14ac:dyDescent="0.2">
      <c r="E50" s="123"/>
    </row>
    <row r="51" spans="1:7" x14ac:dyDescent="0.2">
      <c r="E51" s="123"/>
    </row>
    <row r="52" spans="1:7" x14ac:dyDescent="0.2">
      <c r="E52" s="123"/>
    </row>
    <row r="53" spans="1:7" x14ac:dyDescent="0.2">
      <c r="E53" s="123"/>
    </row>
    <row r="54" spans="1:7" x14ac:dyDescent="0.2">
      <c r="E54" s="123"/>
    </row>
    <row r="55" spans="1:7" x14ac:dyDescent="0.2">
      <c r="E55" s="123"/>
    </row>
    <row r="56" spans="1:7" x14ac:dyDescent="0.2">
      <c r="E56" s="123"/>
    </row>
    <row r="57" spans="1:7" x14ac:dyDescent="0.2">
      <c r="E57" s="123"/>
    </row>
    <row r="58" spans="1:7" x14ac:dyDescent="0.2">
      <c r="E58" s="123"/>
    </row>
    <row r="59" spans="1:7" x14ac:dyDescent="0.2">
      <c r="E59" s="123"/>
    </row>
    <row r="60" spans="1:7" x14ac:dyDescent="0.2">
      <c r="E60" s="123"/>
    </row>
    <row r="61" spans="1:7" x14ac:dyDescent="0.2">
      <c r="E61" s="123"/>
    </row>
    <row r="62" spans="1:7" x14ac:dyDescent="0.2">
      <c r="E62" s="123"/>
    </row>
    <row r="63" spans="1:7" x14ac:dyDescent="0.2">
      <c r="E63" s="123"/>
    </row>
    <row r="64" spans="1:7" x14ac:dyDescent="0.2">
      <c r="E64" s="123"/>
    </row>
    <row r="65" spans="1:7" x14ac:dyDescent="0.2">
      <c r="E65" s="123"/>
    </row>
    <row r="66" spans="1:7" x14ac:dyDescent="0.2">
      <c r="E66" s="123"/>
    </row>
    <row r="67" spans="1:7" x14ac:dyDescent="0.2">
      <c r="E67" s="123"/>
    </row>
    <row r="68" spans="1:7" x14ac:dyDescent="0.2">
      <c r="E68" s="123"/>
    </row>
    <row r="69" spans="1:7" x14ac:dyDescent="0.2">
      <c r="E69" s="123"/>
    </row>
    <row r="70" spans="1:7" x14ac:dyDescent="0.2">
      <c r="E70" s="123"/>
    </row>
    <row r="71" spans="1:7" x14ac:dyDescent="0.2">
      <c r="E71" s="123"/>
    </row>
    <row r="72" spans="1:7" x14ac:dyDescent="0.2">
      <c r="A72" s="169"/>
      <c r="B72" s="169"/>
      <c r="C72" s="169"/>
      <c r="D72" s="169"/>
      <c r="E72" s="169"/>
      <c r="F72" s="169"/>
      <c r="G72" s="169"/>
    </row>
    <row r="73" spans="1:7" x14ac:dyDescent="0.2">
      <c r="A73" s="169"/>
      <c r="B73" s="169"/>
      <c r="C73" s="169"/>
      <c r="D73" s="169"/>
      <c r="E73" s="169"/>
      <c r="F73" s="169"/>
      <c r="G73" s="169"/>
    </row>
    <row r="74" spans="1:7" x14ac:dyDescent="0.2">
      <c r="A74" s="169"/>
      <c r="B74" s="169"/>
      <c r="C74" s="169"/>
      <c r="D74" s="169"/>
      <c r="E74" s="169"/>
      <c r="F74" s="169"/>
      <c r="G74" s="169"/>
    </row>
    <row r="75" spans="1:7" x14ac:dyDescent="0.2">
      <c r="A75" s="169"/>
      <c r="B75" s="169"/>
      <c r="C75" s="169"/>
      <c r="D75" s="169"/>
      <c r="E75" s="169"/>
      <c r="F75" s="169"/>
      <c r="G75" s="169"/>
    </row>
    <row r="76" spans="1:7" x14ac:dyDescent="0.2">
      <c r="E76" s="123"/>
    </row>
    <row r="77" spans="1:7" x14ac:dyDescent="0.2">
      <c r="E77" s="123"/>
    </row>
    <row r="78" spans="1:7" x14ac:dyDescent="0.2">
      <c r="E78" s="123"/>
    </row>
    <row r="79" spans="1:7" x14ac:dyDescent="0.2">
      <c r="E79" s="123"/>
    </row>
    <row r="80" spans="1:7" x14ac:dyDescent="0.2">
      <c r="E80" s="123"/>
    </row>
    <row r="81" spans="5:5" x14ac:dyDescent="0.2">
      <c r="E81" s="123"/>
    </row>
    <row r="82" spans="5:5" x14ac:dyDescent="0.2">
      <c r="E82" s="123"/>
    </row>
    <row r="83" spans="5:5" x14ac:dyDescent="0.2">
      <c r="E83" s="123"/>
    </row>
    <row r="84" spans="5:5" x14ac:dyDescent="0.2">
      <c r="E84" s="123"/>
    </row>
    <row r="85" spans="5:5" x14ac:dyDescent="0.2">
      <c r="E85" s="123"/>
    </row>
    <row r="86" spans="5:5" x14ac:dyDescent="0.2">
      <c r="E86" s="123"/>
    </row>
    <row r="87" spans="5:5" x14ac:dyDescent="0.2">
      <c r="E87" s="123"/>
    </row>
    <row r="88" spans="5:5" x14ac:dyDescent="0.2">
      <c r="E88" s="123"/>
    </row>
    <row r="89" spans="5:5" x14ac:dyDescent="0.2">
      <c r="E89" s="123"/>
    </row>
    <row r="90" spans="5:5" x14ac:dyDescent="0.2">
      <c r="E90" s="123"/>
    </row>
    <row r="91" spans="5:5" x14ac:dyDescent="0.2">
      <c r="E91" s="123"/>
    </row>
    <row r="92" spans="5:5" x14ac:dyDescent="0.2">
      <c r="E92" s="123"/>
    </row>
    <row r="93" spans="5:5" x14ac:dyDescent="0.2">
      <c r="E93" s="123"/>
    </row>
    <row r="94" spans="5:5" x14ac:dyDescent="0.2">
      <c r="E94" s="123"/>
    </row>
    <row r="95" spans="5:5" x14ac:dyDescent="0.2">
      <c r="E95" s="123"/>
    </row>
    <row r="96" spans="5:5" x14ac:dyDescent="0.2">
      <c r="E96" s="123"/>
    </row>
    <row r="97" spans="1:7" x14ac:dyDescent="0.2">
      <c r="E97" s="123"/>
    </row>
    <row r="98" spans="1:7" x14ac:dyDescent="0.2">
      <c r="E98" s="123"/>
    </row>
    <row r="99" spans="1:7" x14ac:dyDescent="0.2">
      <c r="E99" s="123"/>
    </row>
    <row r="100" spans="1:7" x14ac:dyDescent="0.2">
      <c r="E100" s="123"/>
    </row>
    <row r="101" spans="1:7" x14ac:dyDescent="0.2">
      <c r="E101" s="123"/>
    </row>
    <row r="102" spans="1:7" x14ac:dyDescent="0.2">
      <c r="E102" s="123"/>
    </row>
    <row r="103" spans="1:7" x14ac:dyDescent="0.2">
      <c r="E103" s="123"/>
    </row>
    <row r="104" spans="1:7" x14ac:dyDescent="0.2">
      <c r="E104" s="123"/>
    </row>
    <row r="105" spans="1:7" x14ac:dyDescent="0.2">
      <c r="E105" s="123"/>
    </row>
    <row r="106" spans="1:7" x14ac:dyDescent="0.2">
      <c r="E106" s="123"/>
    </row>
    <row r="107" spans="1:7" x14ac:dyDescent="0.2">
      <c r="A107" s="170"/>
      <c r="B107" s="170"/>
    </row>
    <row r="108" spans="1:7" x14ac:dyDescent="0.2">
      <c r="A108" s="169"/>
      <c r="B108" s="169"/>
      <c r="C108" s="172"/>
      <c r="D108" s="172"/>
      <c r="E108" s="173"/>
      <c r="F108" s="172"/>
      <c r="G108" s="174"/>
    </row>
    <row r="109" spans="1:7" x14ac:dyDescent="0.2">
      <c r="A109" s="175"/>
      <c r="B109" s="175"/>
      <c r="C109" s="169"/>
      <c r="D109" s="169"/>
      <c r="E109" s="176"/>
      <c r="F109" s="169"/>
      <c r="G109" s="169"/>
    </row>
    <row r="110" spans="1:7" x14ac:dyDescent="0.2">
      <c r="A110" s="169"/>
      <c r="B110" s="169"/>
      <c r="C110" s="169"/>
      <c r="D110" s="169"/>
      <c r="E110" s="176"/>
      <c r="F110" s="169"/>
      <c r="G110" s="169"/>
    </row>
    <row r="111" spans="1:7" x14ac:dyDescent="0.2">
      <c r="A111" s="169"/>
      <c r="B111" s="169"/>
      <c r="C111" s="169"/>
      <c r="D111" s="169"/>
      <c r="E111" s="176"/>
      <c r="F111" s="169"/>
      <c r="G111" s="169"/>
    </row>
    <row r="112" spans="1:7" x14ac:dyDescent="0.2">
      <c r="A112" s="169"/>
      <c r="B112" s="169"/>
      <c r="C112" s="169"/>
      <c r="D112" s="169"/>
      <c r="E112" s="176"/>
      <c r="F112" s="169"/>
      <c r="G112" s="169"/>
    </row>
    <row r="113" spans="1:7" x14ac:dyDescent="0.2">
      <c r="A113" s="169"/>
      <c r="B113" s="169"/>
      <c r="C113" s="169"/>
      <c r="D113" s="169"/>
      <c r="E113" s="176"/>
      <c r="F113" s="169"/>
      <c r="G113" s="169"/>
    </row>
    <row r="114" spans="1:7" x14ac:dyDescent="0.2">
      <c r="A114" s="169"/>
      <c r="B114" s="169"/>
      <c r="C114" s="169"/>
      <c r="D114" s="169"/>
      <c r="E114" s="176"/>
      <c r="F114" s="169"/>
      <c r="G114" s="169"/>
    </row>
    <row r="115" spans="1:7" x14ac:dyDescent="0.2">
      <c r="A115" s="169"/>
      <c r="B115" s="169"/>
      <c r="C115" s="169"/>
      <c r="D115" s="169"/>
      <c r="E115" s="176"/>
      <c r="F115" s="169"/>
      <c r="G115" s="169"/>
    </row>
    <row r="116" spans="1:7" x14ac:dyDescent="0.2">
      <c r="A116" s="169"/>
      <c r="B116" s="169"/>
      <c r="C116" s="169"/>
      <c r="D116" s="169"/>
      <c r="E116" s="176"/>
      <c r="F116" s="169"/>
      <c r="G116" s="169"/>
    </row>
    <row r="117" spans="1:7" x14ac:dyDescent="0.2">
      <c r="A117" s="169"/>
      <c r="B117" s="169"/>
      <c r="C117" s="169"/>
      <c r="D117" s="169"/>
      <c r="E117" s="176"/>
      <c r="F117" s="169"/>
      <c r="G117" s="169"/>
    </row>
    <row r="118" spans="1:7" x14ac:dyDescent="0.2">
      <c r="A118" s="169"/>
      <c r="B118" s="169"/>
      <c r="C118" s="169"/>
      <c r="D118" s="169"/>
      <c r="E118" s="176"/>
      <c r="F118" s="169"/>
      <c r="G118" s="169"/>
    </row>
    <row r="119" spans="1:7" x14ac:dyDescent="0.2">
      <c r="A119" s="169"/>
      <c r="B119" s="169"/>
      <c r="C119" s="169"/>
      <c r="D119" s="169"/>
      <c r="E119" s="176"/>
      <c r="F119" s="169"/>
      <c r="G119" s="169"/>
    </row>
    <row r="120" spans="1:7" x14ac:dyDescent="0.2">
      <c r="A120" s="169"/>
      <c r="B120" s="169"/>
      <c r="C120" s="169"/>
      <c r="D120" s="169"/>
      <c r="E120" s="176"/>
      <c r="F120" s="169"/>
      <c r="G120" s="169"/>
    </row>
    <row r="121" spans="1:7" x14ac:dyDescent="0.2">
      <c r="A121" s="169"/>
      <c r="B121" s="169"/>
      <c r="C121" s="169"/>
      <c r="D121" s="169"/>
      <c r="E121" s="176"/>
      <c r="F121" s="169"/>
      <c r="G121" s="169"/>
    </row>
  </sheetData>
  <mergeCells count="22">
    <mergeCell ref="C10:G10"/>
    <mergeCell ref="C11:G11"/>
    <mergeCell ref="C12:G12"/>
    <mergeCell ref="A1:G1"/>
    <mergeCell ref="A3:B3"/>
    <mergeCell ref="A4:B4"/>
    <mergeCell ref="E4:G4"/>
    <mergeCell ref="C9:G9"/>
    <mergeCell ref="C22:D22"/>
    <mergeCell ref="C26:D26"/>
    <mergeCell ref="C28:D28"/>
    <mergeCell ref="C30:D30"/>
    <mergeCell ref="C13:G13"/>
    <mergeCell ref="C14:G14"/>
    <mergeCell ref="C15:D15"/>
    <mergeCell ref="C16:D16"/>
    <mergeCell ref="C18:D18"/>
    <mergeCell ref="C43:D43"/>
    <mergeCell ref="C47:D47"/>
    <mergeCell ref="C34:D34"/>
    <mergeCell ref="C36:D36"/>
    <mergeCell ref="C38:D38"/>
  </mergeCells>
  <printOptions gridLinesSet="0"/>
  <pageMargins left="0.59055118110236227" right="0.39370078740157483" top="0.19685039370078741" bottom="0.19685039370078741" header="0" footer="0.19685039370078741"/>
  <pageSetup paperSize="9" scale="98" orientation="portrait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39</vt:i4>
      </vt:variant>
    </vt:vector>
  </HeadingPairs>
  <TitlesOfParts>
    <vt:vector size="42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VRNKc</vt:lpstr>
      <vt:lpstr>VRNnazev</vt:lpstr>
      <vt:lpstr>VRNproc</vt:lpstr>
      <vt:lpstr>VRNzakl</vt:lpstr>
      <vt:lpstr>Zakazka</vt:lpstr>
      <vt:lpstr>Zaklad22</vt:lpstr>
      <vt:lpstr>Zaklad5</vt:lpstr>
      <vt:lpstr>Zhotovitel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 Špringl</dc:creator>
  <cp:lastModifiedBy>Radim Špringl</cp:lastModifiedBy>
  <cp:lastPrinted>2016-10-16T12:10:29Z</cp:lastPrinted>
  <dcterms:created xsi:type="dcterms:W3CDTF">2016-10-16T12:08:47Z</dcterms:created>
  <dcterms:modified xsi:type="dcterms:W3CDTF">2016-10-16T12:11:44Z</dcterms:modified>
</cp:coreProperties>
</file>