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Informace a společná data\Soutěže-P\2025\04-05_Dodávka herních prvků pro volnočasový areál\ostatní prvky\profil zadavatele\"/>
    </mc:Choice>
  </mc:AlternateContent>
  <xr:revisionPtr revIDLastSave="0" documentId="13_ncr:1_{2FAD787B-F314-4DC7-A1E0-2FEEC29BCEFB}" xr6:coauthVersionLast="47" xr6:coauthVersionMax="47" xr10:uidLastSave="{00000000-0000-0000-0000-000000000000}"/>
  <bookViews>
    <workbookView xWindow="-25320" yWindow="-120" windowWidth="25440" windowHeight="1527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06.03 SO06.03 Pol" sheetId="26" r:id="rId4"/>
    <sheet name="SO06.04 SO06.04 Pol" sheetId="27" r:id="rId5"/>
  </sheets>
  <externalReferences>
    <externalReference r:id="rId6"/>
  </externalReferences>
  <definedNames>
    <definedName name="CelkemDPHVypocet" localSheetId="1">Stavba!$H$45</definedName>
    <definedName name="CenaCelkem">Stavba!$G$30</definedName>
    <definedName name="CenaCelkemBezDPH">Stavba!$G$29</definedName>
    <definedName name="CenaCelkemVypocet" localSheetId="1">Stavba!$I$45</definedName>
    <definedName name="cisloobjektu">Stavba!$D$4</definedName>
    <definedName name="CisloRozpoctu">'[1]Krycí list'!$C$2</definedName>
    <definedName name="CisloStavby" localSheetId="1">Stavba!$D$3</definedName>
    <definedName name="cislostavby">'[1]Krycí list'!$A$7</definedName>
    <definedName name="CisloStavebnihoRozpoctu">Stavba!$D$5</definedName>
    <definedName name="dadresa">Stavba!$D$13:$G$13</definedName>
    <definedName name="DIČ" localSheetId="1">Stavba!$I$13</definedName>
    <definedName name="dmisto">Stavba!$E$14:$G$14</definedName>
    <definedName name="DPHSni">Stavba!$G$25</definedName>
    <definedName name="DPHZakl">Stavba!$G$27</definedName>
    <definedName name="dpsc" localSheetId="1">Stavba!$D$14</definedName>
    <definedName name="IČO" localSheetId="1">Stavba!$I$12</definedName>
    <definedName name="Mena">Stavba!$J$30</definedName>
    <definedName name="MistoStavby">Stavba!$D$5</definedName>
    <definedName name="nazevobjektu">Stavba!$E$4</definedName>
    <definedName name="NazevRozpoctu">'[1]Krycí list'!$D$2</definedName>
    <definedName name="NazevStavby" localSheetId="1">Stavba!$E$3</definedName>
    <definedName name="nazevstavby">'[1]Krycí list'!$C$7</definedName>
    <definedName name="NazevStavebnihoRozpoctu">Stavba!$E$5</definedName>
    <definedName name="_xlnm.Print_Titles" localSheetId="3">'SO06.03 SO06.03 Pol'!$1:$7</definedName>
    <definedName name="_xlnm.Print_Titles" localSheetId="4">'SO06.04 SO06.04 Pol'!$1:$7</definedName>
    <definedName name="oadresa">Stavba!$D$7</definedName>
    <definedName name="Objednatel" localSheetId="1">Stavba!$D$6</definedName>
    <definedName name="Objekt" localSheetId="1">Stavba!$B$39</definedName>
    <definedName name="_xlnm.Print_Area" localSheetId="3">'SO06.03 SO06.03 Pol'!$A$1:$Y$66</definedName>
    <definedName name="_xlnm.Print_Area" localSheetId="4">'SO06.04 SO06.04 Pol'!$A$1:$Y$68</definedName>
    <definedName name="_xlnm.Print_Area" localSheetId="1">Stavba!$A$2:$J$92</definedName>
    <definedName name="odic" localSheetId="1">Stavba!$I$7</definedName>
    <definedName name="oico" localSheetId="1">Stavba!$I$6</definedName>
    <definedName name="omisto" localSheetId="1">Stavba!$E$8</definedName>
    <definedName name="onazev" localSheetId="1">Stavba!$D$7</definedName>
    <definedName name="opsc" localSheetId="1">Stavba!$D$8</definedName>
    <definedName name="padresa">Stavba!$D$10</definedName>
    <definedName name="pdic">Stavba!$I$10</definedName>
    <definedName name="pico">Stavba!$I$9</definedName>
    <definedName name="pmisto">Stavba!$E$11</definedName>
    <definedName name="PocetMJ">#REF!</definedName>
    <definedName name="PoptavkaID">Stavba!$A$2</definedName>
    <definedName name="pPSC">Stavba!$D$11</definedName>
    <definedName name="Projektant">Stavba!$D$9</definedName>
    <definedName name="SazbaDPH1" localSheetId="1">Stavba!$E$24</definedName>
    <definedName name="SazbaDPH1">'[1]Krycí list'!$C$30</definedName>
    <definedName name="SazbaDPH2" localSheetId="1">Stavba!$E$26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Stavba!$D$15</definedName>
    <definedName name="Z_B7E7C763_C459_487D_8ABA_5CFDDFBD5A84_.wvu.Cols" localSheetId="1" hidden="1">Stavba!$A:$A</definedName>
    <definedName name="Z_B7E7C763_C459_487D_8ABA_5CFDDFBD5A84_.wvu.PrintArea" localSheetId="1" hidden="1">Stavba!$B$2:$J$37</definedName>
    <definedName name="ZakladDPHSni">Stavba!$G$24</definedName>
    <definedName name="ZakladDPHSniVypocet" localSheetId="1">Stavba!$F$45</definedName>
    <definedName name="ZakladDPHZakl">Stavba!$G$26</definedName>
    <definedName name="ZakladDPHZaklVypocet" localSheetId="1">Stavba!$G$45</definedName>
    <definedName name="ZaObjednatele">Stavba!$G$35</definedName>
    <definedName name="Zaokrouhleni">Stavba!$G$28</definedName>
    <definedName name="ZaZhotovitele">Stavba!$D$35</definedName>
    <definedName name="Zhotovitel">Stavba!$D$12:$G$12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BA43" i="27" l="1"/>
  <c r="BA42" i="27"/>
  <c r="G9" i="27"/>
  <c r="M9" i="27" s="1"/>
  <c r="I9" i="27"/>
  <c r="K9" i="27"/>
  <c r="O9" i="27"/>
  <c r="Q9" i="27"/>
  <c r="V9" i="27"/>
  <c r="G20" i="27"/>
  <c r="M20" i="27" s="1"/>
  <c r="I20" i="27"/>
  <c r="K20" i="27"/>
  <c r="O20" i="27"/>
  <c r="Q20" i="27"/>
  <c r="V20" i="27"/>
  <c r="G33" i="27"/>
  <c r="M33" i="27" s="1"/>
  <c r="I33" i="27"/>
  <c r="K33" i="27"/>
  <c r="O33" i="27"/>
  <c r="Q33" i="27"/>
  <c r="V33" i="27"/>
  <c r="G45" i="27"/>
  <c r="M45" i="27" s="1"/>
  <c r="I45" i="27"/>
  <c r="K45" i="27"/>
  <c r="O45" i="27"/>
  <c r="Q45" i="27"/>
  <c r="V45" i="27"/>
  <c r="AE58" i="27"/>
  <c r="BA45" i="26"/>
  <c r="G9" i="26"/>
  <c r="M9" i="26" s="1"/>
  <c r="I9" i="26"/>
  <c r="K9" i="26"/>
  <c r="O9" i="26"/>
  <c r="Q9" i="26"/>
  <c r="V9" i="26"/>
  <c r="G11" i="26"/>
  <c r="M11" i="26" s="1"/>
  <c r="I11" i="26"/>
  <c r="K11" i="26"/>
  <c r="O11" i="26"/>
  <c r="Q11" i="26"/>
  <c r="V11" i="26"/>
  <c r="G13" i="26"/>
  <c r="M13" i="26" s="1"/>
  <c r="I13" i="26"/>
  <c r="K13" i="26"/>
  <c r="O13" i="26"/>
  <c r="Q13" i="26"/>
  <c r="V13" i="26"/>
  <c r="G15" i="26"/>
  <c r="M15" i="26" s="1"/>
  <c r="I15" i="26"/>
  <c r="K15" i="26"/>
  <c r="O15" i="26"/>
  <c r="Q15" i="26"/>
  <c r="V15" i="26"/>
  <c r="G17" i="26"/>
  <c r="M17" i="26" s="1"/>
  <c r="I17" i="26"/>
  <c r="K17" i="26"/>
  <c r="O17" i="26"/>
  <c r="Q17" i="26"/>
  <c r="V17" i="26"/>
  <c r="G19" i="26"/>
  <c r="M19" i="26" s="1"/>
  <c r="I19" i="26"/>
  <c r="K19" i="26"/>
  <c r="O19" i="26"/>
  <c r="Q19" i="26"/>
  <c r="V19" i="26"/>
  <c r="G21" i="26"/>
  <c r="M21" i="26" s="1"/>
  <c r="I21" i="26"/>
  <c r="K21" i="26"/>
  <c r="O21" i="26"/>
  <c r="Q21" i="26"/>
  <c r="V21" i="26"/>
  <c r="G24" i="26"/>
  <c r="M24" i="26" s="1"/>
  <c r="I24" i="26"/>
  <c r="K24" i="26"/>
  <c r="O24" i="26"/>
  <c r="Q24" i="26"/>
  <c r="V24" i="26"/>
  <c r="G27" i="26"/>
  <c r="M27" i="26" s="1"/>
  <c r="I27" i="26"/>
  <c r="K27" i="26"/>
  <c r="O27" i="26"/>
  <c r="Q27" i="26"/>
  <c r="V27" i="26"/>
  <c r="V29" i="26"/>
  <c r="G30" i="26"/>
  <c r="M30" i="26" s="1"/>
  <c r="M29" i="26" s="1"/>
  <c r="I30" i="26"/>
  <c r="I29" i="26" s="1"/>
  <c r="K30" i="26"/>
  <c r="K29" i="26" s="1"/>
  <c r="O30" i="26"/>
  <c r="O29" i="26" s="1"/>
  <c r="Q30" i="26"/>
  <c r="Q29" i="26" s="1"/>
  <c r="V30" i="26"/>
  <c r="G33" i="26"/>
  <c r="M33" i="26" s="1"/>
  <c r="I33" i="26"/>
  <c r="K33" i="26"/>
  <c r="O33" i="26"/>
  <c r="Q33" i="26"/>
  <c r="V33" i="26"/>
  <c r="G35" i="26"/>
  <c r="I35" i="26"/>
  <c r="K35" i="26"/>
  <c r="O35" i="26"/>
  <c r="Q35" i="26"/>
  <c r="V35" i="26"/>
  <c r="G38" i="26"/>
  <c r="I38" i="26"/>
  <c r="I37" i="26" s="1"/>
  <c r="K38" i="26"/>
  <c r="K37" i="26" s="1"/>
  <c r="O38" i="26"/>
  <c r="O37" i="26" s="1"/>
  <c r="Q38" i="26"/>
  <c r="Q37" i="26" s="1"/>
  <c r="V38" i="26"/>
  <c r="V37" i="26" s="1"/>
  <c r="G40" i="26"/>
  <c r="G39" i="26" s="1"/>
  <c r="I40" i="26"/>
  <c r="I39" i="26" s="1"/>
  <c r="K40" i="26"/>
  <c r="K39" i="26" s="1"/>
  <c r="O40" i="26"/>
  <c r="O39" i="26" s="1"/>
  <c r="Q40" i="26"/>
  <c r="Q39" i="26" s="1"/>
  <c r="V40" i="26"/>
  <c r="V39" i="26" s="1"/>
  <c r="AE56" i="26"/>
  <c r="F42" i="1" s="1"/>
  <c r="H45" i="1"/>
  <c r="M8" i="27" l="1"/>
  <c r="O32" i="26"/>
  <c r="M40" i="26"/>
  <c r="M39" i="26" s="1"/>
  <c r="K23" i="26"/>
  <c r="Q32" i="26"/>
  <c r="I32" i="26"/>
  <c r="I8" i="27"/>
  <c r="Q8" i="27"/>
  <c r="I21" i="1"/>
  <c r="O23" i="26"/>
  <c r="F40" i="1"/>
  <c r="O8" i="27"/>
  <c r="G32" i="26"/>
  <c r="I64" i="1" s="1"/>
  <c r="M35" i="26"/>
  <c r="M32" i="26" s="1"/>
  <c r="O8" i="26"/>
  <c r="K8" i="26"/>
  <c r="M38" i="26"/>
  <c r="M37" i="26" s="1"/>
  <c r="G37" i="26"/>
  <c r="I68" i="1" s="1"/>
  <c r="G23" i="26"/>
  <c r="I59" i="1" s="1"/>
  <c r="F41" i="1"/>
  <c r="AF56" i="26"/>
  <c r="V32" i="26"/>
  <c r="K32" i="26"/>
  <c r="V23" i="26"/>
  <c r="I23" i="26"/>
  <c r="V8" i="26"/>
  <c r="I8" i="26"/>
  <c r="F44" i="1"/>
  <c r="F43" i="1"/>
  <c r="K8" i="27"/>
  <c r="Q23" i="26"/>
  <c r="M23" i="26"/>
  <c r="Q8" i="26"/>
  <c r="V8" i="27"/>
  <c r="AF58" i="27"/>
  <c r="G8" i="27"/>
  <c r="G58" i="27" s="1"/>
  <c r="M8" i="26"/>
  <c r="G29" i="26"/>
  <c r="I60" i="1" s="1"/>
  <c r="G8" i="26"/>
  <c r="I53" i="1" s="1"/>
  <c r="J29" i="1"/>
  <c r="J27" i="1"/>
  <c r="G39" i="1"/>
  <c r="F39" i="1"/>
  <c r="J24" i="1"/>
  <c r="J25" i="1"/>
  <c r="J26" i="1"/>
  <c r="J28" i="1"/>
  <c r="E25" i="1"/>
  <c r="G25" i="1"/>
  <c r="E27" i="1"/>
  <c r="G27" i="1"/>
  <c r="I79" i="1" l="1"/>
  <c r="G56" i="26"/>
  <c r="F45" i="1"/>
  <c r="I20" i="1"/>
  <c r="G44" i="1"/>
  <c r="I44" i="1" s="1"/>
  <c r="G43" i="1"/>
  <c r="I43" i="1" s="1"/>
  <c r="G40" i="1"/>
  <c r="G45" i="1" s="1"/>
  <c r="G42" i="1"/>
  <c r="I42" i="1" s="1"/>
  <c r="G41" i="1"/>
  <c r="I41" i="1" s="1"/>
  <c r="I19" i="1"/>
  <c r="I45" i="1" l="1"/>
  <c r="G26" i="1" s="1"/>
  <c r="A28" i="1" s="1"/>
  <c r="I18" i="1"/>
  <c r="I92" i="1"/>
  <c r="I17" i="1"/>
  <c r="I40" i="1"/>
  <c r="I22" i="1" l="1"/>
  <c r="G29" i="1"/>
  <c r="G28" i="1" s="1"/>
  <c r="G30" i="1" s="1"/>
  <c r="A29" i="1"/>
  <c r="J43" i="1"/>
  <c r="J40" i="1"/>
  <c r="J44" i="1"/>
  <c r="J41" i="1"/>
  <c r="J42" i="1"/>
  <c r="J91" i="1"/>
  <c r="J54" i="1"/>
  <c r="J62" i="1"/>
  <c r="J70" i="1"/>
  <c r="J78" i="1"/>
  <c r="J86" i="1"/>
  <c r="J55" i="1"/>
  <c r="J63" i="1"/>
  <c r="J71" i="1"/>
  <c r="J79" i="1"/>
  <c r="J87" i="1"/>
  <c r="J52" i="1"/>
  <c r="J76" i="1"/>
  <c r="J53" i="1"/>
  <c r="J69" i="1"/>
  <c r="J56" i="1"/>
  <c r="J64" i="1"/>
  <c r="J72" i="1"/>
  <c r="J80" i="1"/>
  <c r="J88" i="1"/>
  <c r="J57" i="1"/>
  <c r="J65" i="1"/>
  <c r="J73" i="1"/>
  <c r="J81" i="1"/>
  <c r="J89" i="1"/>
  <c r="J68" i="1"/>
  <c r="J85" i="1"/>
  <c r="J58" i="1"/>
  <c r="J66" i="1"/>
  <c r="J74" i="1"/>
  <c r="J82" i="1"/>
  <c r="J90" i="1"/>
  <c r="J59" i="1"/>
  <c r="J67" i="1"/>
  <c r="J75" i="1"/>
  <c r="J83" i="1"/>
  <c r="J60" i="1"/>
  <c r="J84" i="1"/>
  <c r="J61" i="1"/>
  <c r="J77" i="1"/>
  <c r="J45" i="1" l="1"/>
  <c r="J9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2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2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3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3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4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4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arustav4</author>
  </authors>
  <commentList>
    <comment ref="S6" authorId="0" shapeId="0" xr:uid="{00000000-0006-0000-11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11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arustav4</author>
  </authors>
  <commentList>
    <comment ref="S6" authorId="0" shapeId="0" xr:uid="{00000000-0006-0000-12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12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<sst xmlns="http://schemas.openxmlformats.org/spreadsheetml/2006/main" count="603" uniqueCount="279">
  <si>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</si>
  <si>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</si>
  <si>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</si>
  <si>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</si>
  <si>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</si>
  <si>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</si>
  <si>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</si>
  <si>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</si>
  <si>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</si>
  <si>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</si>
  <si>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</si>
  <si>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</si>
  <si>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</si>
  <si>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</si>
  <si>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</si>
  <si>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</si>
  <si>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</si>
  <si>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</si>
  <si>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</si>
  <si>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</si>
  <si>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</si>
  <si>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</si>
  <si>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</si>
  <si>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</si>
  <si>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</si>
  <si>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</si>
  <si>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</si>
  <si>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</si>
  <si>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</si>
  <si>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</si>
  <si>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</si>
  <si>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</si>
  <si>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</si>
  <si>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</si>
  <si>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</si>
  <si>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</si>
  <si>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</si>
  <si>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</si>
  <si>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</si>
  <si>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</si>
  <si>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</si>
  <si>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</si>
  <si>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</si>
  <si>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2025006</t>
  </si>
  <si>
    <t>Stavba</t>
  </si>
  <si>
    <t>SO06.03</t>
  </si>
  <si>
    <t>Hopsací balóny</t>
  </si>
  <si>
    <t>SO06.04</t>
  </si>
  <si>
    <t>Zemní trampolíny</t>
  </si>
  <si>
    <t>Celkem za stavbu</t>
  </si>
  <si>
    <t>CZK</t>
  </si>
  <si>
    <t>Rekapitulace dílů</t>
  </si>
  <si>
    <t>Typ dílu</t>
  </si>
  <si>
    <t>0</t>
  </si>
  <si>
    <t>Všeobecné konstrukce a práce</t>
  </si>
  <si>
    <t>1</t>
  </si>
  <si>
    <t>Zemní práce</t>
  </si>
  <si>
    <t>2</t>
  </si>
  <si>
    <t>Základy</t>
  </si>
  <si>
    <t>Základy a zvláštní zakládání</t>
  </si>
  <si>
    <t>3</t>
  </si>
  <si>
    <t>Svislé a kompletní konstrukce</t>
  </si>
  <si>
    <t>38</t>
  </si>
  <si>
    <t>Různé kompletní konstrukce nedělitelné do stav. dílů</t>
  </si>
  <si>
    <t>4</t>
  </si>
  <si>
    <t>Vodorovné konstrukce</t>
  </si>
  <si>
    <t>5</t>
  </si>
  <si>
    <t>Komunikace</t>
  </si>
  <si>
    <t>63</t>
  </si>
  <si>
    <t>Podlahy a podlahové konstrukce</t>
  </si>
  <si>
    <t>7</t>
  </si>
  <si>
    <t>Přidružená stavební výroba</t>
  </si>
  <si>
    <t>8</t>
  </si>
  <si>
    <t>Trubní vedení</t>
  </si>
  <si>
    <t>9</t>
  </si>
  <si>
    <t>Ostatní konstrukce a práce</t>
  </si>
  <si>
    <t>91</t>
  </si>
  <si>
    <t>Doplňující práce na komunikaci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</si>
  <si>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</si>
  <si>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</si>
  <si>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</si>
  <si>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</si>
  <si>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</si>
  <si>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</si>
  <si>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</si>
  <si>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</si>
  <si>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998</t>
  </si>
  <si>
    <t>Přesun hmot</t>
  </si>
  <si>
    <t>711</t>
  </si>
  <si>
    <t>Izolace proti vodě</t>
  </si>
  <si>
    <t>712</t>
  </si>
  <si>
    <t>Povlakové krytiny</t>
  </si>
  <si>
    <t>713</t>
  </si>
  <si>
    <t>Izolace tepelné</t>
  </si>
  <si>
    <t>762</t>
  </si>
  <si>
    <t>Konstrukce tesařské</t>
  </si>
  <si>
    <t>763</t>
  </si>
  <si>
    <t>Dřevostavby</t>
  </si>
  <si>
    <t>764</t>
  </si>
  <si>
    <t>Konstrukce klempířské</t>
  </si>
  <si>
    <t>765</t>
  </si>
  <si>
    <t>Krytiny tvrdé</t>
  </si>
  <si>
    <t>766</t>
  </si>
  <si>
    <t>Konstrukce truhlářské, okna a dveře</t>
  </si>
  <si>
    <t>767</t>
  </si>
  <si>
    <t>Konstrukce zámečnické</t>
  </si>
  <si>
    <t>799</t>
  </si>
  <si>
    <t>Ostatní</t>
  </si>
  <si>
    <t>M</t>
  </si>
  <si>
    <t>Montážní přirážky</t>
  </si>
  <si>
    <t>M201VD</t>
  </si>
  <si>
    <t>Rozvádeč RP1</t>
  </si>
  <si>
    <t>M202VD</t>
  </si>
  <si>
    <t>Rozvádeč RP2</t>
  </si>
  <si>
    <t>M203VD</t>
  </si>
  <si>
    <t>Rozvádeč RACK</t>
  </si>
  <si>
    <t>M21</t>
  </si>
  <si>
    <t>Elektromontáže</t>
  </si>
  <si>
    <t>M211VD</t>
  </si>
  <si>
    <t>Kabelové rozvody</t>
  </si>
  <si>
    <t>M212VD</t>
  </si>
  <si>
    <t>Koncové prvky</t>
  </si>
  <si>
    <t>M23</t>
  </si>
  <si>
    <t>Montáže potrubí</t>
  </si>
  <si>
    <t>M46</t>
  </si>
  <si>
    <t>Zemní práce při montážích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</si>
  <si>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</si>
  <si>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</si>
  <si>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</si>
  <si>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</si>
  <si>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</si>
  <si>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</si>
  <si>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</si>
  <si>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</si>
  <si>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</si>
  <si>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</si>
  <si>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</si>
  <si>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</si>
  <si>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</si>
  <si>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</si>
  <si>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</si>
  <si>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</si>
  <si>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</si>
  <si>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</si>
  <si>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</si>
  <si>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</si>
  <si>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</si>
  <si>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</si>
  <si>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</si>
  <si>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</si>
  <si>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</si>
  <si>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</si>
  <si>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</si>
  <si>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</si>
  <si>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</si>
  <si>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</si>
  <si>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</si>
  <si>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</si>
  <si>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</si>
  <si>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RTS 25/ I</t>
  </si>
  <si>
    <t>Indiv</t>
  </si>
  <si>
    <t>Běžná</t>
  </si>
  <si>
    <t>POP</t>
  </si>
  <si>
    <t>Vlastní</t>
  </si>
  <si>
    <t>SUM</t>
  </si>
  <si>
    <t>Poznámky uchazeče k zadání</t>
  </si>
  <si>
    <t>POPUZIV</t>
  </si>
  <si>
    <t>END</t>
  </si>
  <si>
    <t>m3</t>
  </si>
  <si>
    <t>Práce</t>
  </si>
  <si>
    <t>POL1_</t>
  </si>
  <si>
    <t>VV</t>
  </si>
  <si>
    <t>121101101</t>
  </si>
  <si>
    <t>Sejmutí ornice s přemístěním do 50 m</t>
  </si>
  <si>
    <t>131201119</t>
  </si>
  <si>
    <t>Příplatek za lepivost - hloubení nezap.jam v hor.3</t>
  </si>
  <si>
    <t>162701105</t>
  </si>
  <si>
    <t>Vodorovné přemístění výkopku z hor.1-4 do 10000 m</t>
  </si>
  <si>
    <t>181101102</t>
  </si>
  <si>
    <t>Úprava pláně v zářezech v hor. 1-4, se zhutněním</t>
  </si>
  <si>
    <t>m2</t>
  </si>
  <si>
    <t>199000002</t>
  </si>
  <si>
    <t>Poplatek za skládku horniny 1- 4, č. dle katal. odpadů 17 05 04</t>
  </si>
  <si>
    <t>t</t>
  </si>
  <si>
    <t>SPCM</t>
  </si>
  <si>
    <t>Specifikace</t>
  </si>
  <si>
    <t>POL3_</t>
  </si>
  <si>
    <t>568111111</t>
  </si>
  <si>
    <t>Zřízení vrstvy z geotextilie skl.do 1:5, š.do 3 m</t>
  </si>
  <si>
    <t>m</t>
  </si>
  <si>
    <t>RTS 17/ I</t>
  </si>
  <si>
    <t>69366198</t>
  </si>
  <si>
    <t>Geotextilie FILTEK 300 g/m2 š. 200cm 100% PP</t>
  </si>
  <si>
    <t>91_R001</t>
  </si>
  <si>
    <t>POL7_</t>
  </si>
  <si>
    <t>kompl</t>
  </si>
  <si>
    <t>181301103</t>
  </si>
  <si>
    <t>Rozprostření ornice, rovina, tl. 15-20 cm,do 500m2</t>
  </si>
  <si>
    <t xml:space="preserve">m     </t>
  </si>
  <si>
    <t>916581112</t>
  </si>
  <si>
    <t>Osazení plast. zahradního obrubníku zapuštěného</t>
  </si>
  <si>
    <t>PLastový obrubník v. 150 mm</t>
  </si>
  <si>
    <t>799_R001</t>
  </si>
  <si>
    <t>799_R002</t>
  </si>
  <si>
    <t>799_R003</t>
  </si>
  <si>
    <t>799_R004</t>
  </si>
  <si>
    <t>799_R005</t>
  </si>
  <si>
    <t>vč. základové konstrukce a zemních prací</t>
  </si>
  <si>
    <t>131201110</t>
  </si>
  <si>
    <t>Hloubení nezapaž. jam hor.3 do 50 m3, STROJNĚ</t>
  </si>
  <si>
    <t>631571002</t>
  </si>
  <si>
    <t>Násyp z kameniva těženého 0 - 4, tř. I</t>
  </si>
  <si>
    <t>998222011</t>
  </si>
  <si>
    <t>Přesun hmot, pozemní komunikace, kryt z kameniva</t>
  </si>
  <si>
    <t>Popis z TZ:</t>
  </si>
  <si>
    <t>-	Spojovací materiál nerezový.</t>
  </si>
  <si>
    <t>-	Věková skupina		3 - 14</t>
  </si>
  <si>
    <t>-	Max. výška pádu (m)	1,0</t>
  </si>
  <si>
    <t>-	Počet uživatelů		1</t>
  </si>
  <si>
    <t>-	Max. výška pádu (m)	1</t>
  </si>
  <si>
    <t>-	Počet uživatelů		2</t>
  </si>
  <si>
    <t>-	atypický výrobek</t>
  </si>
  <si>
    <t>-	okolní plocha: travnatý povrch</t>
  </si>
  <si>
    <t>-	dřevěné části ponechány bez nátěru, pokud nejsou pojaty barevně.</t>
  </si>
  <si>
    <t>DOpadová plocha, viz. D.1.1.2 ZPEVNĚNÉ PLOCHY - SKÁKACÍ BALÓNY : 51,75*0,2</t>
  </si>
  <si>
    <t>DOpadová plocha, viz. D.1.1.2 ZPEVNĚNÉ PLOCHY - SKÁKACÍ BALÓNY : 51,75*0,1</t>
  </si>
  <si>
    <t>Odkaz na mn. položky pořadí 2 : 5,17500*0,3</t>
  </si>
  <si>
    <t>Odkaz na mn. položky pořadí 2 : 5,17500</t>
  </si>
  <si>
    <t>DOpadová plocha, viz. D.1.1.2 ZPEVNĚNÉ PLOCHY - SKÁKACÍ BALÓNY : 51,75</t>
  </si>
  <si>
    <t>Rozprostření sejmuté ornice, viz. D.1.1.2 ZPEVNĚNÉ PLOCHY - SKÁKACÍ BALÓNY : 10,35/0,2</t>
  </si>
  <si>
    <t>Odkaz na mn. položky pořadí 4 : 5,17500</t>
  </si>
  <si>
    <t>Dopadová plocha, viz. D.1.1.2 ZPEVNĚNÉ PLOCHY - SKÁKACÍ BALÓNY : 51,75</t>
  </si>
  <si>
    <t>svislé stěny výkopu : 25,8*0,3</t>
  </si>
  <si>
    <t>Odkaz na mn. položky pořadí 8 : 59,49000*1,2</t>
  </si>
  <si>
    <t>DOpadová plocha, viz. D.1.1.2 ZPEVNĚNÉ PLOCHY - SKÁKACÍ BALÓNY : 51,75*0,3</t>
  </si>
  <si>
    <t>Obvod dopadová plocha, viz. D.1.1.2 ZPEVNĚNÉ PLOCHY - SKÁKACÍ BALÓNY : 25,8</t>
  </si>
  <si>
    <t>Odkaz na mn. položky pořadí 11 : 25,80000*1,05</t>
  </si>
  <si>
    <t>D+M 10 - SKÁKACÍ BALÓNY (FENDRY)</t>
  </si>
  <si>
    <t>10	- SKÁKACÍ BALÓNY (FENDRY)</t>
  </si>
  <si>
    <t>Popis jednotlivých herních prvků</t>
  </si>
  <si>
    <t>-	Sestava skákacích balónů různých velikostí a barevnosti. Kónické zakončení v místě úchytu kotevního řetězu.</t>
  </si>
  <si>
    <t>-	Materiál PVC/PE, komponenty z nerezové oceli</t>
  </si>
  <si>
    <t>-	Věková skupina		3 - 15</t>
  </si>
  <si>
    <t>-	Min. DN 650 - 4x</t>
  </si>
  <si>
    <t>-	dopadová plocha: písek tl. vrstvy 300 mm, od zeminy separována geotextilií o gramáži 300 g/m2</t>
  </si>
  <si>
    <t>-	Rozměry (mm)</t>
  </si>
  <si>
    <t>-	Min. DN 350 - 5x</t>
  </si>
  <si>
    <t>-	Min. DN 450 -  4x</t>
  </si>
  <si>
    <t>-	Min. DN 550 - 5x</t>
  </si>
  <si>
    <t>D+M 8 -  HOUPACÍ PLACHTY NA DŘEVĚNÝCH KŮLECH</t>
  </si>
  <si>
    <t>8	- HOUPACÍ PLACHTY NA DŘEVĚNÝCH KŮLECH</t>
  </si>
  <si>
    <t>-	2x akátová stojka, 1x na řetězech zavěšená gumová hamaka</t>
  </si>
  <si>
    <t>-	Rozměry (m)		2,5 x 0,6 x 2,4</t>
  </si>
  <si>
    <t>-	celkem 2 ks</t>
  </si>
  <si>
    <t>D+M 9 - SKÁKACÍ GUMOVÝ PÁS NA PRUŽINÁCH A DŘ. KŮLECH</t>
  </si>
  <si>
    <t>9	- SKÁKACÍ GUMOVÝ PÁS NA PRUŽINÁCH A DŘ. KŮLECH</t>
  </si>
  <si>
    <t>-	4x akátová stojka, 1x horizontální gumový pás, 1x ocelová pružina</t>
  </si>
  <si>
    <t>-	1x ozdoba – dřevěná plastika v podobě ptáčka</t>
  </si>
  <si>
    <t>-	Rozměry (m)		3,9 x 1,7 x 3,2</t>
  </si>
  <si>
    <t>-	Max. výška pádu (m)	0,6</t>
  </si>
  <si>
    <t>D+M 11 - ZEMNÍ TRAMPOLÍNY</t>
  </si>
  <si>
    <t>-	Celoroční zemní čtvercové trampolíny</t>
  </si>
  <si>
    <t>-	Min. plocha skákací plochy 8,5 x 8,5 mm</t>
  </si>
  <si>
    <t>-	Velikost prvku: 1,35 x 1,35 m</t>
  </si>
  <si>
    <t>-	Sestava 10 ks</t>
  </si>
  <si>
    <t>-	rám z žárově zinkované oceli, povrch může být upraven práškovým lakováním; pružiny z žárově zinkované oceli; konstrukce je vyztužená speciálně navrženými konzolemi a ocelovou deskou, pro zajištění vysoké pevnosti nosného rámu; plocha pro skákání je vyrobena z plastových dílů a je vyztužena ocelovým nerezovým lankem</t>
  </si>
  <si>
    <t>-	plastové dílky, ze kterých je vyrobena plocha pro skákání, jsou z termoplastického polymeru POM, který se vyznačuje vysokou tuhostí, odolností proti opotřebení, tepelnou odolností a je rozměrově stálý i ve vlhku;</t>
  </si>
  <si>
    <t>-	obvod trampolíny je překrytý pryžovou ochranou z EPDM</t>
  </si>
  <si>
    <t>D+M 24 - KULIČKODRÁHA</t>
  </si>
  <si>
    <t>24 - KULIČKODRÁHA</t>
  </si>
  <si>
    <t>-	Soustava pevných a pohyblivých korýtek pro spouštění kuliček.</t>
  </si>
  <si>
    <t>-	Věková skupina: 		3 – 14</t>
  </si>
  <si>
    <t>-	Rozměry (m):		2,1 x 0,3 x 1,0</t>
  </si>
  <si>
    <t>-	Potřebná plocha (m): 	5,1 x 3,3</t>
  </si>
  <si>
    <t>-	Max. výška pádu (m):	0,0</t>
  </si>
  <si>
    <t>-	Počet uživatelů:	2</t>
  </si>
  <si>
    <t>11	- ZEMNÍ TRAMPOLÍNY</t>
  </si>
  <si>
    <t>Dodávka herních prvků pro volnočasový areál – ostatní herní prvky – část 2</t>
  </si>
  <si>
    <t>Příloha č. 4 - část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</si>
</sst>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2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8"/>
      <color indexed="12"/>
      <name val="Arial CE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5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4" xfId="0" applyNumberFormat="1" applyFont="1" applyBorder="1" applyAlignment="1">
      <alignment horizontal="right" vertical="center" wrapText="1" shrinkToFit="1"/>
    </xf>
    <xf numFmtId="4" fontId="3" fillId="0" borderId="34" xfId="0" applyNumberFormat="1" applyFont="1" applyBorder="1" applyAlignment="1">
      <alignment horizontal="right" vertical="center" shrinkToFit="1"/>
    </xf>
    <xf numFmtId="4" fontId="0" fillId="0" borderId="34" xfId="0" applyNumberFormat="1" applyBorder="1" applyAlignment="1">
      <alignment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 shrinkToFit="1"/>
    </xf>
    <xf numFmtId="4" fontId="8" fillId="0" borderId="34" xfId="0" applyNumberFormat="1" applyFont="1" applyBorder="1" applyAlignment="1">
      <alignment vertical="center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4" xfId="0" applyNumberFormat="1" applyBorder="1" applyAlignment="1">
      <alignment vertical="center" wrapText="1" shrinkToFit="1"/>
    </xf>
    <xf numFmtId="4" fontId="15" fillId="3" borderId="37" xfId="0" applyNumberFormat="1" applyFont="1" applyFill="1" applyBorder="1" applyAlignment="1">
      <alignment vertical="center" wrapText="1" shrinkToFit="1"/>
    </xf>
    <xf numFmtId="4" fontId="15" fillId="3" borderId="37" xfId="0" applyNumberFormat="1" applyFont="1" applyFill="1" applyBorder="1" applyAlignment="1">
      <alignment vertical="center" shrinkToFit="1"/>
    </xf>
    <xf numFmtId="4" fontId="0" fillId="3" borderId="38" xfId="0" applyNumberFormat="1" applyFill="1" applyBorder="1" applyAlignment="1">
      <alignment vertical="center" shrinkToFit="1"/>
    </xf>
    <xf numFmtId="3" fontId="0" fillId="3" borderId="38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30" xfId="0" applyFont="1" applyFill="1" applyBorder="1" applyAlignment="1">
      <alignment horizontal="center" vertical="center" wrapText="1"/>
    </xf>
    <xf numFmtId="0" fontId="16" fillId="5" borderId="31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8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8" xfId="0" applyNumberFormat="1" applyFont="1" applyFill="1" applyBorder="1" applyAlignment="1">
      <alignment horizontal="center" vertical="center"/>
    </xf>
    <xf numFmtId="4" fontId="7" fillId="3" borderId="38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Alignment="1">
      <alignment vertical="top"/>
    </xf>
    <xf numFmtId="49" fontId="17" fillId="0" borderId="0" xfId="0" applyNumberFormat="1" applyFont="1" applyAlignment="1">
      <alignment vertical="top"/>
    </xf>
    <xf numFmtId="165" fontId="17" fillId="0" borderId="0" xfId="0" applyNumberFormat="1" applyFont="1" applyAlignment="1">
      <alignment vertical="top" shrinkToFit="1"/>
    </xf>
    <xf numFmtId="4" fontId="17" fillId="0" borderId="0" xfId="0" applyNumberFormat="1" applyFont="1" applyAlignment="1">
      <alignment vertical="top" shrinkToFit="1"/>
    </xf>
    <xf numFmtId="4" fontId="17" fillId="4" borderId="0" xfId="0" applyNumberFormat="1" applyFont="1" applyFill="1" applyAlignment="1" applyProtection="1">
      <alignment vertical="top" shrinkToFit="1"/>
      <protection locked="0"/>
    </xf>
    <xf numFmtId="165" fontId="8" fillId="3" borderId="0" xfId="0" applyNumberFormat="1" applyFont="1" applyFill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9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40" xfId="0" applyFont="1" applyBorder="1" applyAlignment="1">
      <alignment vertical="top"/>
    </xf>
    <xf numFmtId="49" fontId="17" fillId="0" borderId="41" xfId="0" applyNumberFormat="1" applyFont="1" applyBorder="1" applyAlignment="1">
      <alignment vertical="top"/>
    </xf>
    <xf numFmtId="0" fontId="17" fillId="0" borderId="41" xfId="0" applyFont="1" applyBorder="1" applyAlignment="1">
      <alignment horizontal="center" vertical="top" shrinkToFit="1"/>
    </xf>
    <xf numFmtId="165" fontId="17" fillId="0" borderId="41" xfId="0" applyNumberFormat="1" applyFont="1" applyBorder="1" applyAlignment="1">
      <alignment vertical="top" shrinkToFit="1"/>
    </xf>
    <xf numFmtId="4" fontId="17" fillId="4" borderId="41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0" fontId="19" fillId="0" borderId="0" xfId="0" applyFont="1" applyAlignment="1">
      <alignment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41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5" fontId="20" fillId="0" borderId="0" xfId="0" applyNumberFormat="1" applyFont="1" applyAlignment="1">
      <alignment horizontal="center" vertical="top" wrapText="1" shrinkToFit="1"/>
    </xf>
    <xf numFmtId="165" fontId="20" fillId="0" borderId="0" xfId="0" applyNumberFormat="1" applyFont="1" applyAlignment="1">
      <alignment vertical="top" wrapText="1" shrinkToFit="1"/>
    </xf>
    <xf numFmtId="165" fontId="20" fillId="0" borderId="0" xfId="0" quotePrefix="1" applyNumberFormat="1" applyFont="1" applyAlignment="1">
      <alignment horizontal="left" vertical="top" wrapText="1"/>
    </xf>
    <xf numFmtId="0" fontId="17" fillId="0" borderId="43" xfId="0" applyFont="1" applyBorder="1" applyAlignment="1">
      <alignment vertical="top"/>
    </xf>
    <xf numFmtId="49" fontId="17" fillId="0" borderId="44" xfId="0" applyNumberFormat="1" applyFont="1" applyBorder="1" applyAlignment="1">
      <alignment vertical="top"/>
    </xf>
    <xf numFmtId="0" fontId="17" fillId="0" borderId="44" xfId="0" applyFont="1" applyBorder="1" applyAlignment="1">
      <alignment horizontal="center" vertical="top" shrinkToFit="1"/>
    </xf>
    <xf numFmtId="165" fontId="17" fillId="0" borderId="44" xfId="0" applyNumberFormat="1" applyFont="1" applyBorder="1" applyAlignment="1">
      <alignment vertical="top" shrinkToFit="1"/>
    </xf>
    <xf numFmtId="4" fontId="17" fillId="4" borderId="44" xfId="0" applyNumberFormat="1" applyFont="1" applyFill="1" applyBorder="1" applyAlignment="1" applyProtection="1">
      <alignment vertical="top" shrinkToFit="1"/>
      <protection locked="0"/>
    </xf>
    <xf numFmtId="4" fontId="17" fillId="0" borderId="45" xfId="0" applyNumberFormat="1" applyFont="1" applyBorder="1" applyAlignment="1">
      <alignment vertical="top" shrinkToFit="1"/>
    </xf>
    <xf numFmtId="49" fontId="17" fillId="0" borderId="44" xfId="0" applyNumberFormat="1" applyFont="1" applyBorder="1" applyAlignment="1">
      <alignment horizontal="left" vertical="top" wrapText="1"/>
    </xf>
    <xf numFmtId="0" fontId="3" fillId="2" borderId="0" xfId="0" applyFont="1" applyFill="1" applyAlignment="1">
      <alignment horizontal="left" wrapText="1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21" fillId="0" borderId="12" xfId="0" applyNumberFormat="1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9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8" fillId="0" borderId="18" xfId="0" applyFont="1" applyBorder="1" applyAlignment="1">
      <alignment horizontal="left" vertical="top" wrapText="1"/>
    </xf>
    <xf numFmtId="0" fontId="18" fillId="0" borderId="18" xfId="0" applyFont="1" applyBorder="1" applyAlignment="1">
      <alignment vertical="top" wrapText="1"/>
    </xf>
    <xf numFmtId="0" fontId="21" fillId="0" borderId="0" xfId="0" applyFont="1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93" t="s">
        <v>41</v>
      </c>
      <c r="B2" s="193"/>
      <c r="C2" s="193"/>
      <c r="D2" s="193"/>
      <c r="E2" s="193"/>
      <c r="F2" s="193"/>
      <c r="G2" s="193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95"/>
  <sheetViews>
    <sheetView showGridLines="0" tabSelected="1" topLeftCell="B1" zoomScaleNormal="100" zoomScaleSheetLayoutView="75" workbookViewId="0">
      <selection activeCell="I92" sqref="I92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13.5" thickBot="1" x14ac:dyDescent="0.25">
      <c r="I1" s="274" t="s">
        <v>278</v>
      </c>
    </row>
    <row r="2" spans="1:15" ht="33.75" customHeight="1" x14ac:dyDescent="0.2">
      <c r="A2" s="47" t="s">
        <v>38</v>
      </c>
      <c r="B2" s="227" t="s">
        <v>4</v>
      </c>
      <c r="C2" s="228"/>
      <c r="D2" s="228"/>
      <c r="E2" s="228"/>
      <c r="F2" s="228"/>
      <c r="G2" s="228"/>
      <c r="H2" s="228"/>
      <c r="I2" s="228"/>
      <c r="J2" s="229"/>
    </row>
    <row r="3" spans="1:15" ht="36" customHeight="1" x14ac:dyDescent="0.2">
      <c r="A3" s="2"/>
      <c r="B3" s="76" t="s">
        <v>24</v>
      </c>
      <c r="C3" s="77"/>
      <c r="D3" s="78" t="s">
        <v>43</v>
      </c>
      <c r="E3" s="233" t="s">
        <v>277</v>
      </c>
      <c r="F3" s="234"/>
      <c r="G3" s="234"/>
      <c r="H3" s="234"/>
      <c r="I3" s="234"/>
      <c r="J3" s="235"/>
      <c r="O3" s="1"/>
    </row>
    <row r="4" spans="1:15" ht="27" hidden="1" customHeight="1" x14ac:dyDescent="0.2">
      <c r="A4" s="2"/>
      <c r="B4" s="79"/>
      <c r="C4" s="77"/>
      <c r="D4" s="80"/>
      <c r="E4" s="236"/>
      <c r="F4" s="237"/>
      <c r="G4" s="237"/>
      <c r="H4" s="237"/>
      <c r="I4" s="237"/>
      <c r="J4" s="238"/>
    </row>
    <row r="5" spans="1:15" ht="23.25" customHeight="1" x14ac:dyDescent="0.2">
      <c r="A5" s="2"/>
      <c r="B5" s="81"/>
      <c r="C5" s="82"/>
      <c r="D5" s="83"/>
      <c r="E5" s="217"/>
      <c r="F5" s="217"/>
      <c r="G5" s="217"/>
      <c r="H5" s="217"/>
      <c r="I5" s="217"/>
      <c r="J5" s="218"/>
    </row>
    <row r="6" spans="1:15" ht="24" customHeight="1" x14ac:dyDescent="0.2">
      <c r="A6" s="2"/>
      <c r="B6" s="31" t="s">
        <v>23</v>
      </c>
      <c r="D6" s="221"/>
      <c r="E6" s="222"/>
      <c r="F6" s="222"/>
      <c r="G6" s="222"/>
      <c r="H6" s="18" t="s">
        <v>42</v>
      </c>
      <c r="I6" s="22"/>
      <c r="J6" s="8"/>
    </row>
    <row r="7" spans="1:15" ht="15.75" customHeight="1" x14ac:dyDescent="0.2">
      <c r="A7" s="2"/>
      <c r="B7" s="28"/>
      <c r="C7" s="55"/>
      <c r="D7" s="223"/>
      <c r="E7" s="224"/>
      <c r="F7" s="224"/>
      <c r="G7" s="224"/>
      <c r="H7" s="18" t="s">
        <v>36</v>
      </c>
      <c r="I7" s="22"/>
      <c r="J7" s="8"/>
    </row>
    <row r="8" spans="1:15" ht="15.75" customHeight="1" x14ac:dyDescent="0.2">
      <c r="A8" s="2"/>
      <c r="B8" s="29"/>
      <c r="C8" s="56"/>
      <c r="D8" s="53"/>
      <c r="E8" s="225"/>
      <c r="F8" s="226"/>
      <c r="G8" s="226"/>
      <c r="H8" s="24"/>
      <c r="I8" s="23"/>
      <c r="J8" s="34"/>
    </row>
    <row r="9" spans="1:15" ht="24" hidden="1" customHeight="1" x14ac:dyDescent="0.2">
      <c r="A9" s="2"/>
      <c r="B9" s="31" t="s">
        <v>21</v>
      </c>
      <c r="D9" s="51"/>
      <c r="H9" s="18" t="s">
        <v>42</v>
      </c>
      <c r="I9" s="22"/>
      <c r="J9" s="8"/>
    </row>
    <row r="10" spans="1:15" ht="15.75" hidden="1" customHeight="1" x14ac:dyDescent="0.2">
      <c r="A10" s="2"/>
      <c r="B10" s="2"/>
      <c r="D10" s="51"/>
      <c r="H10" s="18" t="s">
        <v>36</v>
      </c>
      <c r="I10" s="22"/>
      <c r="J10" s="8"/>
    </row>
    <row r="11" spans="1:15" ht="15.75" hidden="1" customHeight="1" x14ac:dyDescent="0.2">
      <c r="A11" s="2"/>
      <c r="B11" s="35"/>
      <c r="C11" s="56"/>
      <c r="D11" s="53"/>
      <c r="E11" s="57"/>
      <c r="F11" s="24"/>
      <c r="G11" s="14"/>
      <c r="H11" s="14"/>
      <c r="I11" s="36"/>
      <c r="J11" s="34"/>
    </row>
    <row r="12" spans="1:15" ht="24" customHeight="1" x14ac:dyDescent="0.2">
      <c r="A12" s="2"/>
      <c r="B12" s="31" t="s">
        <v>20</v>
      </c>
      <c r="D12" s="240"/>
      <c r="E12" s="240"/>
      <c r="F12" s="240"/>
      <c r="G12" s="240"/>
      <c r="H12" s="18" t="s">
        <v>42</v>
      </c>
      <c r="I12" s="84"/>
      <c r="J12" s="8"/>
    </row>
    <row r="13" spans="1:15" ht="15.75" customHeight="1" x14ac:dyDescent="0.2">
      <c r="A13" s="2"/>
      <c r="B13" s="28"/>
      <c r="C13" s="55"/>
      <c r="D13" s="216"/>
      <c r="E13" s="216"/>
      <c r="F13" s="216"/>
      <c r="G13" s="216"/>
      <c r="H13" s="18" t="s">
        <v>36</v>
      </c>
      <c r="I13" s="84"/>
      <c r="J13" s="8"/>
    </row>
    <row r="14" spans="1:15" ht="15.75" customHeight="1" x14ac:dyDescent="0.2">
      <c r="A14" s="2"/>
      <c r="B14" s="29"/>
      <c r="C14" s="56"/>
      <c r="D14" s="85"/>
      <c r="E14" s="219"/>
      <c r="F14" s="220"/>
      <c r="G14" s="220"/>
      <c r="H14" s="19"/>
      <c r="I14" s="23"/>
      <c r="J14" s="34"/>
    </row>
    <row r="15" spans="1:15" ht="24" customHeight="1" x14ac:dyDescent="0.2">
      <c r="A15" s="2"/>
      <c r="B15" s="43" t="s">
        <v>22</v>
      </c>
      <c r="C15" s="58"/>
      <c r="D15" s="59"/>
      <c r="E15" s="60"/>
      <c r="F15" s="44"/>
      <c r="G15" s="44"/>
      <c r="H15" s="45"/>
      <c r="I15" s="44"/>
      <c r="J15" s="46"/>
    </row>
    <row r="16" spans="1:15" ht="32.25" customHeight="1" x14ac:dyDescent="0.2">
      <c r="A16" s="2"/>
      <c r="B16" s="35" t="s">
        <v>34</v>
      </c>
      <c r="C16" s="61"/>
      <c r="D16" s="54"/>
      <c r="E16" s="239"/>
      <c r="F16" s="239"/>
      <c r="G16" s="241"/>
      <c r="H16" s="241"/>
      <c r="I16" s="241" t="s">
        <v>31</v>
      </c>
      <c r="J16" s="242"/>
    </row>
    <row r="17" spans="1:10" ht="23.25" customHeight="1" x14ac:dyDescent="0.2">
      <c r="A17" s="142" t="s">
        <v>26</v>
      </c>
      <c r="B17" s="38" t="s">
        <v>26</v>
      </c>
      <c r="C17" s="62"/>
      <c r="D17" s="63"/>
      <c r="E17" s="205"/>
      <c r="F17" s="206"/>
      <c r="G17" s="205"/>
      <c r="H17" s="206"/>
      <c r="I17" s="205">
        <f>SUMIF(F52:F91,A17,I52:I91)+SUMIF(F52:F91,"PSU",I52:I91)</f>
        <v>0</v>
      </c>
      <c r="J17" s="207"/>
    </row>
    <row r="18" spans="1:10" ht="23.25" customHeight="1" x14ac:dyDescent="0.2">
      <c r="A18" s="142" t="s">
        <v>27</v>
      </c>
      <c r="B18" s="38" t="s">
        <v>27</v>
      </c>
      <c r="C18" s="62"/>
      <c r="D18" s="63"/>
      <c r="E18" s="205"/>
      <c r="F18" s="206"/>
      <c r="G18" s="205"/>
      <c r="H18" s="206"/>
      <c r="I18" s="205">
        <f>SUMIF(F52:F91,A18,I52:I91)</f>
        <v>0</v>
      </c>
      <c r="J18" s="207"/>
    </row>
    <row r="19" spans="1:10" ht="23.25" customHeight="1" x14ac:dyDescent="0.2">
      <c r="A19" s="142" t="s">
        <v>28</v>
      </c>
      <c r="B19" s="38" t="s">
        <v>28</v>
      </c>
      <c r="C19" s="62"/>
      <c r="D19" s="63"/>
      <c r="E19" s="205"/>
      <c r="F19" s="206"/>
      <c r="G19" s="205"/>
      <c r="H19" s="206"/>
      <c r="I19" s="205">
        <f>SUMIF(F52:F91,A19,I52:I91)</f>
        <v>0</v>
      </c>
      <c r="J19" s="207"/>
    </row>
    <row r="20" spans="1:10" ht="23.25" customHeight="1" x14ac:dyDescent="0.2">
      <c r="A20" s="142" t="s">
        <v>129</v>
      </c>
      <c r="B20" s="38" t="s">
        <v>29</v>
      </c>
      <c r="C20" s="62"/>
      <c r="D20" s="63"/>
      <c r="E20" s="205"/>
      <c r="F20" s="206"/>
      <c r="G20" s="205"/>
      <c r="H20" s="206"/>
      <c r="I20" s="205">
        <f>SUMIF(F52:F91,A20,I52:I91)</f>
        <v>0</v>
      </c>
      <c r="J20" s="207"/>
    </row>
    <row r="21" spans="1:10" ht="23.25" customHeight="1" x14ac:dyDescent="0.2">
      <c r="A21" s="142" t="s">
        <v>130</v>
      </c>
      <c r="B21" s="38" t="s">
        <v>30</v>
      </c>
      <c r="C21" s="62"/>
      <c r="D21" s="63"/>
      <c r="E21" s="205"/>
      <c r="F21" s="206"/>
      <c r="G21" s="205"/>
      <c r="H21" s="206"/>
      <c r="I21" s="205">
        <f>SUMIF(F52:F91,A21,I52:I91)</f>
        <v>0</v>
      </c>
      <c r="J21" s="207"/>
    </row>
    <row r="22" spans="1:10" ht="23.25" customHeight="1" x14ac:dyDescent="0.2">
      <c r="A22" s="2"/>
      <c r="B22" s="48" t="s">
        <v>31</v>
      </c>
      <c r="C22" s="64"/>
      <c r="D22" s="65"/>
      <c r="E22" s="208"/>
      <c r="F22" s="243"/>
      <c r="G22" s="208"/>
      <c r="H22" s="243"/>
      <c r="I22" s="208">
        <f>SUM(I17:J21)</f>
        <v>0</v>
      </c>
      <c r="J22" s="209"/>
    </row>
    <row r="23" spans="1:10" ht="33" customHeight="1" x14ac:dyDescent="0.2">
      <c r="A23" s="2"/>
      <c r="B23" s="42" t="s">
        <v>35</v>
      </c>
      <c r="C23" s="62"/>
      <c r="D23" s="63"/>
      <c r="E23" s="66"/>
      <c r="F23" s="39"/>
      <c r="G23" s="33"/>
      <c r="H23" s="33"/>
      <c r="I23" s="33"/>
      <c r="J23" s="40"/>
    </row>
    <row r="24" spans="1:10" ht="23.25" customHeight="1" x14ac:dyDescent="0.2">
      <c r="A24" s="2"/>
      <c r="B24" s="38" t="s">
        <v>13</v>
      </c>
      <c r="C24" s="62"/>
      <c r="D24" s="63"/>
      <c r="E24" s="67">
        <v>15</v>
      </c>
      <c r="F24" s="39" t="s">
        <v>0</v>
      </c>
      <c r="G24" s="203">
        <v>0</v>
      </c>
      <c r="H24" s="204"/>
      <c r="I24" s="204"/>
      <c r="J24" s="40" t="str">
        <f t="shared" ref="J24:J29" si="0">Mena</f>
        <v>CZK</v>
      </c>
    </row>
    <row r="25" spans="1:10" ht="23.25" hidden="1" customHeight="1" x14ac:dyDescent="0.2">
      <c r="A25" s="2"/>
      <c r="B25" s="38" t="s">
        <v>14</v>
      </c>
      <c r="C25" s="62"/>
      <c r="D25" s="63"/>
      <c r="E25" s="67">
        <f>SazbaDPH1</f>
        <v>15</v>
      </c>
      <c r="F25" s="39" t="s">
        <v>0</v>
      </c>
      <c r="G25" s="201">
        <f>I24*E24/100</f>
        <v>0</v>
      </c>
      <c r="H25" s="202"/>
      <c r="I25" s="202"/>
      <c r="J25" s="40" t="str">
        <f t="shared" si="0"/>
        <v>CZK</v>
      </c>
    </row>
    <row r="26" spans="1:10" ht="23.25" customHeight="1" x14ac:dyDescent="0.2">
      <c r="A26" s="2"/>
      <c r="B26" s="38" t="s">
        <v>15</v>
      </c>
      <c r="C26" s="62"/>
      <c r="D26" s="63"/>
      <c r="E26" s="67">
        <v>21</v>
      </c>
      <c r="F26" s="39" t="s">
        <v>0</v>
      </c>
      <c r="G26" s="203">
        <f>CenaCelkemVypocet</f>
        <v>0</v>
      </c>
      <c r="H26" s="204"/>
      <c r="I26" s="204"/>
      <c r="J26" s="40" t="str">
        <f t="shared" si="0"/>
        <v>CZK</v>
      </c>
    </row>
    <row r="27" spans="1:10" ht="23.25" hidden="1" customHeight="1" x14ac:dyDescent="0.2">
      <c r="A27" s="2"/>
      <c r="B27" s="32" t="s">
        <v>16</v>
      </c>
      <c r="C27" s="68"/>
      <c r="D27" s="54"/>
      <c r="E27" s="69">
        <f>SazbaDPH2</f>
        <v>21</v>
      </c>
      <c r="F27" s="30" t="s">
        <v>0</v>
      </c>
      <c r="G27" s="230">
        <f>I26*E26/100</f>
        <v>0</v>
      </c>
      <c r="H27" s="231"/>
      <c r="I27" s="231"/>
      <c r="J27" s="37" t="str">
        <f t="shared" si="0"/>
        <v>CZK</v>
      </c>
    </row>
    <row r="28" spans="1:10" ht="23.25" customHeight="1" thickBot="1" x14ac:dyDescent="0.25">
      <c r="A28" s="2">
        <f>ZakladDPHSni+ZakladDPHZakl</f>
        <v>0</v>
      </c>
      <c r="B28" s="31" t="s">
        <v>5</v>
      </c>
      <c r="C28" s="70"/>
      <c r="D28" s="71"/>
      <c r="E28" s="70"/>
      <c r="F28" s="16"/>
      <c r="G28" s="232">
        <f>CenaCelkemBezDPH-(ZakladDPHSni+ZakladDPHZakl)</f>
        <v>0</v>
      </c>
      <c r="H28" s="232"/>
      <c r="I28" s="232"/>
      <c r="J28" s="41" t="str">
        <f t="shared" si="0"/>
        <v>CZK</v>
      </c>
    </row>
    <row r="29" spans="1:10" ht="27.75" customHeight="1" thickBot="1" x14ac:dyDescent="0.25">
      <c r="A29" s="2">
        <f>(A28-INT(A28))*100</f>
        <v>0</v>
      </c>
      <c r="B29" s="115" t="s">
        <v>25</v>
      </c>
      <c r="C29" s="116"/>
      <c r="D29" s="116"/>
      <c r="E29" s="117"/>
      <c r="F29" s="118"/>
      <c r="G29" s="211">
        <f>A28</f>
        <v>0</v>
      </c>
      <c r="H29" s="211"/>
      <c r="I29" s="211"/>
      <c r="J29" s="119" t="str">
        <f t="shared" si="0"/>
        <v>CZK</v>
      </c>
    </row>
    <row r="30" spans="1:10" ht="27.75" hidden="1" customHeight="1" thickBot="1" x14ac:dyDescent="0.25">
      <c r="A30" s="2"/>
      <c r="B30" s="115" t="s">
        <v>37</v>
      </c>
      <c r="C30" s="120"/>
      <c r="D30" s="120"/>
      <c r="E30" s="120"/>
      <c r="F30" s="121"/>
      <c r="G30" s="210">
        <f>ZakladDPHSni+DPHSni+ZakladDPHZakl+DPHZakl+Zaokrouhleni</f>
        <v>0</v>
      </c>
      <c r="H30" s="210"/>
      <c r="I30" s="210"/>
      <c r="J30" s="122" t="s">
        <v>50</v>
      </c>
    </row>
    <row r="31" spans="1:10" ht="12.75" customHeight="1" x14ac:dyDescent="0.2">
      <c r="A31" s="2"/>
      <c r="B31" s="2"/>
      <c r="J31" s="9"/>
    </row>
    <row r="32" spans="1:10" ht="30" customHeight="1" x14ac:dyDescent="0.2">
      <c r="A32" s="2"/>
      <c r="B32" s="2"/>
      <c r="J32" s="9"/>
    </row>
    <row r="33" spans="1:10" ht="18.75" customHeight="1" x14ac:dyDescent="0.2">
      <c r="A33" s="2"/>
      <c r="B33" s="17"/>
      <c r="C33" s="72" t="s">
        <v>12</v>
      </c>
      <c r="D33" s="73"/>
      <c r="E33" s="73"/>
      <c r="F33" s="15" t="s">
        <v>11</v>
      </c>
      <c r="G33" s="26"/>
      <c r="H33" s="27"/>
      <c r="I33" s="26"/>
      <c r="J33" s="9"/>
    </row>
    <row r="34" spans="1:10" ht="47.25" customHeight="1" x14ac:dyDescent="0.2">
      <c r="A34" s="2"/>
      <c r="B34" s="2"/>
      <c r="J34" s="9"/>
    </row>
    <row r="35" spans="1:10" s="21" customFormat="1" ht="18.75" customHeight="1" x14ac:dyDescent="0.2">
      <c r="A35" s="20"/>
      <c r="B35" s="20"/>
      <c r="C35" s="74"/>
      <c r="D35" s="212"/>
      <c r="E35" s="213"/>
      <c r="G35" s="214"/>
      <c r="H35" s="215"/>
      <c r="I35" s="215"/>
      <c r="J35" s="25"/>
    </row>
    <row r="36" spans="1:10" ht="12.75" customHeight="1" x14ac:dyDescent="0.2">
      <c r="A36" s="2"/>
      <c r="B36" s="2"/>
      <c r="D36" s="200" t="s">
        <v>2</v>
      </c>
      <c r="E36" s="200"/>
      <c r="H36" s="10" t="s">
        <v>3</v>
      </c>
      <c r="J36" s="9"/>
    </row>
    <row r="37" spans="1:10" ht="13.5" customHeight="1" thickBot="1" x14ac:dyDescent="0.25">
      <c r="A37" s="11"/>
      <c r="B37" s="11"/>
      <c r="C37" s="75"/>
      <c r="D37" s="75"/>
      <c r="E37" s="75"/>
      <c r="F37" s="12"/>
      <c r="G37" s="12"/>
      <c r="H37" s="12"/>
      <c r="I37" s="12"/>
      <c r="J37" s="13"/>
    </row>
    <row r="38" spans="1:10" ht="27" customHeight="1" x14ac:dyDescent="0.2">
      <c r="B38" s="88" t="s">
        <v>17</v>
      </c>
      <c r="C38" s="89"/>
      <c r="D38" s="89"/>
      <c r="E38" s="89"/>
      <c r="F38" s="90"/>
      <c r="G38" s="90"/>
      <c r="H38" s="90"/>
      <c r="I38" s="90"/>
      <c r="J38" s="91"/>
    </row>
    <row r="39" spans="1:10" ht="25.5" customHeight="1" x14ac:dyDescent="0.2">
      <c r="A39" s="87" t="s">
        <v>39</v>
      </c>
      <c r="B39" s="92" t="s">
        <v>18</v>
      </c>
      <c r="C39" s="93" t="s">
        <v>6</v>
      </c>
      <c r="D39" s="93"/>
      <c r="E39" s="93"/>
      <c r="F39" s="94" t="str">
        <f>B24</f>
        <v>Základ pro sníženou DPH</v>
      </c>
      <c r="G39" s="94" t="str">
        <f>B26</f>
        <v>Základ pro základní DPH</v>
      </c>
      <c r="H39" s="95" t="s">
        <v>19</v>
      </c>
      <c r="I39" s="96" t="s">
        <v>1</v>
      </c>
      <c r="J39" s="97" t="s">
        <v>0</v>
      </c>
    </row>
    <row r="40" spans="1:10" ht="25.5" hidden="1" customHeight="1" x14ac:dyDescent="0.2">
      <c r="A40" s="87">
        <v>1</v>
      </c>
      <c r="B40" s="98" t="s">
        <v>44</v>
      </c>
      <c r="C40" s="198"/>
      <c r="D40" s="198"/>
      <c r="E40" s="198"/>
      <c r="F40" s="99" t="e">
        <f>#REF!+#REF!+#REF!+#REF!+#REF!+#REF!+#REF!+#REF!+#REF!+#REF!+#REF!+#REF!+#REF!+#REF!+'SO06.03 SO06.03 Pol'!AE56+'SO06.04 SO06.04 Pol'!AE58+#REF!+#REF!+#REF!+#REF!+#REF!+#REF!+#REF!+#REF!+#REF!+#REF!+#REF!+#REF!</f>
        <v>#REF!</v>
      </c>
      <c r="G40" s="100" t="e">
        <f>#REF!+#REF!+#REF!+#REF!+#REF!+#REF!+#REF!+#REF!+#REF!+#REF!+#REF!+#REF!+#REF!+#REF!+'SO06.03 SO06.03 Pol'!AF56+'SO06.04 SO06.04 Pol'!AF58+#REF!+#REF!+#REF!+#REF!+#REF!+#REF!+#REF!+#REF!+#REF!+#REF!+#REF!+#REF!</f>
        <v>#REF!</v>
      </c>
      <c r="H40" s="101"/>
      <c r="I40" s="102" t="e">
        <f t="shared" ref="I40:I44" si="1">F40+G40+H40</f>
        <v>#REF!</v>
      </c>
      <c r="J40" s="103" t="str">
        <f t="shared" ref="J40:J44" si="2">IF(CenaCelkemVypocet=0,"",I40/CenaCelkemVypocet*100)</f>
        <v/>
      </c>
    </row>
    <row r="41" spans="1:10" ht="25.5" customHeight="1" x14ac:dyDescent="0.2">
      <c r="A41" s="87">
        <v>2</v>
      </c>
      <c r="B41" s="104" t="s">
        <v>45</v>
      </c>
      <c r="C41" s="199" t="s">
        <v>46</v>
      </c>
      <c r="D41" s="199"/>
      <c r="E41" s="199"/>
      <c r="F41" s="105">
        <f>'SO06.03 SO06.03 Pol'!AE56</f>
        <v>0</v>
      </c>
      <c r="G41" s="106">
        <f>'SO06.03 SO06.03 Pol'!AF56</f>
        <v>0</v>
      </c>
      <c r="H41" s="106"/>
      <c r="I41" s="107">
        <f t="shared" si="1"/>
        <v>0</v>
      </c>
      <c r="J41" s="108" t="str">
        <f t="shared" si="2"/>
        <v/>
      </c>
    </row>
    <row r="42" spans="1:10" ht="25.5" customHeight="1" x14ac:dyDescent="0.2">
      <c r="A42" s="87">
        <v>3</v>
      </c>
      <c r="B42" s="109" t="s">
        <v>45</v>
      </c>
      <c r="C42" s="198" t="s">
        <v>46</v>
      </c>
      <c r="D42" s="198"/>
      <c r="E42" s="198"/>
      <c r="F42" s="110">
        <f>'SO06.03 SO06.03 Pol'!AE56</f>
        <v>0</v>
      </c>
      <c r="G42" s="101">
        <f>'SO06.03 SO06.03 Pol'!AF56</f>
        <v>0</v>
      </c>
      <c r="H42" s="101"/>
      <c r="I42" s="102">
        <f t="shared" si="1"/>
        <v>0</v>
      </c>
      <c r="J42" s="103" t="str">
        <f t="shared" si="2"/>
        <v/>
      </c>
    </row>
    <row r="43" spans="1:10" ht="25.5" customHeight="1" x14ac:dyDescent="0.2">
      <c r="A43" s="87">
        <v>2</v>
      </c>
      <c r="B43" s="104" t="s">
        <v>47</v>
      </c>
      <c r="C43" s="199" t="s">
        <v>48</v>
      </c>
      <c r="D43" s="199"/>
      <c r="E43" s="199"/>
      <c r="F43" s="105">
        <f>'SO06.04 SO06.04 Pol'!AE58</f>
        <v>0</v>
      </c>
      <c r="G43" s="106">
        <f>'SO06.04 SO06.04 Pol'!AF58</f>
        <v>0</v>
      </c>
      <c r="H43" s="106"/>
      <c r="I43" s="107">
        <f t="shared" si="1"/>
        <v>0</v>
      </c>
      <c r="J43" s="108" t="str">
        <f t="shared" si="2"/>
        <v/>
      </c>
    </row>
    <row r="44" spans="1:10" ht="25.5" customHeight="1" x14ac:dyDescent="0.2">
      <c r="A44" s="87">
        <v>3</v>
      </c>
      <c r="B44" s="109" t="s">
        <v>47</v>
      </c>
      <c r="C44" s="198" t="s">
        <v>48</v>
      </c>
      <c r="D44" s="198"/>
      <c r="E44" s="198"/>
      <c r="F44" s="110">
        <f>'SO06.04 SO06.04 Pol'!AE58</f>
        <v>0</v>
      </c>
      <c r="G44" s="101">
        <f>'SO06.04 SO06.04 Pol'!AF58</f>
        <v>0</v>
      </c>
      <c r="H44" s="101"/>
      <c r="I44" s="102">
        <f t="shared" si="1"/>
        <v>0</v>
      </c>
      <c r="J44" s="103" t="str">
        <f t="shared" si="2"/>
        <v/>
      </c>
    </row>
    <row r="45" spans="1:10" ht="25.5" customHeight="1" x14ac:dyDescent="0.2">
      <c r="A45" s="87"/>
      <c r="B45" s="196" t="s">
        <v>49</v>
      </c>
      <c r="C45" s="197"/>
      <c r="D45" s="197"/>
      <c r="E45" s="197"/>
      <c r="F45" s="111" t="e">
        <f>SUMIF(A40:A44,"=1",F40:F44)</f>
        <v>#REF!</v>
      </c>
      <c r="G45" s="112" t="e">
        <f>SUMIF(A40:A44,"=1",G40:G44)</f>
        <v>#REF!</v>
      </c>
      <c r="H45" s="112">
        <f>SUMIF(A40:A44,"=1",H40:H44)</f>
        <v>0</v>
      </c>
      <c r="I45" s="113">
        <f>I41+I43</f>
        <v>0</v>
      </c>
      <c r="J45" s="114" t="e">
        <f>J41+J43</f>
        <v>#VALUE!</v>
      </c>
    </row>
    <row r="49" spans="1:10" ht="15.75" x14ac:dyDescent="0.25">
      <c r="B49" s="123" t="s">
        <v>51</v>
      </c>
    </row>
    <row r="51" spans="1:10" ht="25.5" customHeight="1" x14ac:dyDescent="0.2">
      <c r="A51" s="125"/>
      <c r="B51" s="128" t="s">
        <v>18</v>
      </c>
      <c r="C51" s="128" t="s">
        <v>6</v>
      </c>
      <c r="D51" s="129"/>
      <c r="E51" s="129"/>
      <c r="F51" s="130" t="s">
        <v>52</v>
      </c>
      <c r="G51" s="130"/>
      <c r="H51" s="130"/>
      <c r="I51" s="130" t="s">
        <v>31</v>
      </c>
      <c r="J51" s="130" t="s">
        <v>0</v>
      </c>
    </row>
    <row r="52" spans="1:10" ht="36.75" customHeight="1" x14ac:dyDescent="0.2">
      <c r="A52" s="126"/>
      <c r="B52" s="131" t="s">
        <v>53</v>
      </c>
      <c r="C52" s="194" t="s">
        <v>54</v>
      </c>
      <c r="D52" s="195"/>
      <c r="E52" s="195"/>
      <c r="F52" s="138" t="s">
        <v>26</v>
      </c>
      <c r="G52" s="139"/>
      <c r="H52" s="139"/>
      <c r="I52" s="139">
        <v>0</v>
      </c>
      <c r="J52" s="135" t="str">
        <f>IF(I92=0,"",I52/I92*100)</f>
        <v/>
      </c>
    </row>
    <row r="53" spans="1:10" ht="36.75" customHeight="1" x14ac:dyDescent="0.2">
      <c r="A53" s="126"/>
      <c r="B53" s="131" t="s">
        <v>55</v>
      </c>
      <c r="C53" s="194" t="s">
        <v>56</v>
      </c>
      <c r="D53" s="195"/>
      <c r="E53" s="195"/>
      <c r="F53" s="138" t="s">
        <v>26</v>
      </c>
      <c r="G53" s="139"/>
      <c r="H53" s="139"/>
      <c r="I53" s="139">
        <f>'SO06.03 SO06.03 Pol'!G8</f>
        <v>0</v>
      </c>
      <c r="J53" s="135" t="str">
        <f>IF(I92=0,"",I53/I92*100)</f>
        <v/>
      </c>
    </row>
    <row r="54" spans="1:10" ht="36.75" customHeight="1" x14ac:dyDescent="0.2">
      <c r="A54" s="126"/>
      <c r="B54" s="131" t="s">
        <v>57</v>
      </c>
      <c r="C54" s="194" t="s">
        <v>58</v>
      </c>
      <c r="D54" s="195"/>
      <c r="E54" s="195"/>
      <c r="F54" s="138" t="s">
        <v>26</v>
      </c>
      <c r="G54" s="139"/>
      <c r="H54" s="139"/>
      <c r="I54" s="139">
        <v>0</v>
      </c>
      <c r="J54" s="135" t="str">
        <f>IF(I92=0,"",I54/I92*100)</f>
        <v/>
      </c>
    </row>
    <row r="55" spans="1:10" ht="36.75" customHeight="1" x14ac:dyDescent="0.2">
      <c r="A55" s="126"/>
      <c r="B55" s="131" t="s">
        <v>57</v>
      </c>
      <c r="C55" s="194" t="s">
        <v>59</v>
      </c>
      <c r="D55" s="195"/>
      <c r="E55" s="195"/>
      <c r="F55" s="138" t="s">
        <v>26</v>
      </c>
      <c r="G55" s="139"/>
      <c r="H55" s="139"/>
      <c r="I55" s="139">
        <v>0</v>
      </c>
      <c r="J55" s="135" t="str">
        <f>IF(I92=0,"",I55/I92*100)</f>
        <v/>
      </c>
    </row>
    <row r="56" spans="1:10" ht="36.75" customHeight="1" x14ac:dyDescent="0.2">
      <c r="A56" s="126"/>
      <c r="B56" s="131" t="s">
        <v>60</v>
      </c>
      <c r="C56" s="194" t="s">
        <v>61</v>
      </c>
      <c r="D56" s="195"/>
      <c r="E56" s="195"/>
      <c r="F56" s="138" t="s">
        <v>26</v>
      </c>
      <c r="G56" s="139"/>
      <c r="H56" s="139"/>
      <c r="I56" s="139">
        <v>0</v>
      </c>
      <c r="J56" s="135" t="str">
        <f>IF(I92=0,"",I56/I92*100)</f>
        <v/>
      </c>
    </row>
    <row r="57" spans="1:10" ht="36.75" customHeight="1" x14ac:dyDescent="0.2">
      <c r="A57" s="126"/>
      <c r="B57" s="131" t="s">
        <v>62</v>
      </c>
      <c r="C57" s="194" t="s">
        <v>63</v>
      </c>
      <c r="D57" s="195"/>
      <c r="E57" s="195"/>
      <c r="F57" s="138" t="s">
        <v>26</v>
      </c>
      <c r="G57" s="139"/>
      <c r="H57" s="139"/>
      <c r="I57" s="139">
        <v>0</v>
      </c>
      <c r="J57" s="135" t="str">
        <f>IF(I92=0,"",I57/I92*100)</f>
        <v/>
      </c>
    </row>
    <row r="58" spans="1:10" ht="36.75" customHeight="1" x14ac:dyDescent="0.2">
      <c r="A58" s="126"/>
      <c r="B58" s="131" t="s">
        <v>64</v>
      </c>
      <c r="C58" s="194" t="s">
        <v>65</v>
      </c>
      <c r="D58" s="195"/>
      <c r="E58" s="195"/>
      <c r="F58" s="138" t="s">
        <v>26</v>
      </c>
      <c r="G58" s="139"/>
      <c r="H58" s="139"/>
      <c r="I58" s="139">
        <v>0</v>
      </c>
      <c r="J58" s="135" t="str">
        <f>IF(I92=0,"",I58/I92*100)</f>
        <v/>
      </c>
    </row>
    <row r="59" spans="1:10" ht="36.75" customHeight="1" x14ac:dyDescent="0.2">
      <c r="A59" s="126"/>
      <c r="B59" s="131" t="s">
        <v>66</v>
      </c>
      <c r="C59" s="194" t="s">
        <v>67</v>
      </c>
      <c r="D59" s="195"/>
      <c r="E59" s="195"/>
      <c r="F59" s="138" t="s">
        <v>26</v>
      </c>
      <c r="G59" s="139"/>
      <c r="H59" s="139"/>
      <c r="I59" s="139">
        <f>'SO06.03 SO06.03 Pol'!G23</f>
        <v>0</v>
      </c>
      <c r="J59" s="135" t="str">
        <f>IF(I92=0,"",I59/I92*100)</f>
        <v/>
      </c>
    </row>
    <row r="60" spans="1:10" ht="36.75" customHeight="1" x14ac:dyDescent="0.2">
      <c r="A60" s="126"/>
      <c r="B60" s="131" t="s">
        <v>68</v>
      </c>
      <c r="C60" s="194" t="s">
        <v>69</v>
      </c>
      <c r="D60" s="195"/>
      <c r="E60" s="195"/>
      <c r="F60" s="138" t="s">
        <v>26</v>
      </c>
      <c r="G60" s="139"/>
      <c r="H60" s="139"/>
      <c r="I60" s="139">
        <f>'SO06.03 SO06.03 Pol'!G29</f>
        <v>0</v>
      </c>
      <c r="J60" s="135" t="str">
        <f>IF(I92=0,"",I60/I92*100)</f>
        <v/>
      </c>
    </row>
    <row r="61" spans="1:10" ht="36.75" customHeight="1" x14ac:dyDescent="0.2">
      <c r="A61" s="126"/>
      <c r="B61" s="131" t="s">
        <v>70</v>
      </c>
      <c r="C61" s="194" t="s">
        <v>71</v>
      </c>
      <c r="D61" s="195"/>
      <c r="E61" s="195"/>
      <c r="F61" s="138" t="s">
        <v>26</v>
      </c>
      <c r="G61" s="139"/>
      <c r="H61" s="139"/>
      <c r="I61" s="139">
        <v>0</v>
      </c>
      <c r="J61" s="135" t="str">
        <f>IF(I92=0,"",I61/I92*100)</f>
        <v/>
      </c>
    </row>
    <row r="62" spans="1:10" ht="36.75" customHeight="1" x14ac:dyDescent="0.2">
      <c r="A62" s="126"/>
      <c r="B62" s="131" t="s">
        <v>72</v>
      </c>
      <c r="C62" s="194" t="s">
        <v>73</v>
      </c>
      <c r="D62" s="195"/>
      <c r="E62" s="195"/>
      <c r="F62" s="138" t="s">
        <v>26</v>
      </c>
      <c r="G62" s="139"/>
      <c r="H62" s="139"/>
      <c r="I62" s="139">
        <v>0</v>
      </c>
      <c r="J62" s="135" t="str">
        <f>IF(I92=0,"",I62/I92*100)</f>
        <v/>
      </c>
    </row>
    <row r="63" spans="1:10" ht="36.75" customHeight="1" x14ac:dyDescent="0.2">
      <c r="A63" s="126"/>
      <c r="B63" s="131" t="s">
        <v>74</v>
      </c>
      <c r="C63" s="194" t="s">
        <v>75</v>
      </c>
      <c r="D63" s="195"/>
      <c r="E63" s="195"/>
      <c r="F63" s="138" t="s">
        <v>26</v>
      </c>
      <c r="G63" s="139"/>
      <c r="H63" s="139"/>
      <c r="I63" s="139">
        <v>0</v>
      </c>
      <c r="J63" s="135" t="str">
        <f>IF(I92=0,"",I63/I92*100)</f>
        <v/>
      </c>
    </row>
    <row r="64" spans="1:10" ht="36.75" customHeight="1" x14ac:dyDescent="0.2">
      <c r="A64" s="126"/>
      <c r="B64" s="131" t="s">
        <v>76</v>
      </c>
      <c r="C64" s="194" t="s">
        <v>77</v>
      </c>
      <c r="D64" s="195"/>
      <c r="E64" s="195"/>
      <c r="F64" s="138" t="s">
        <v>26</v>
      </c>
      <c r="G64" s="139"/>
      <c r="H64" s="139"/>
      <c r="I64" s="139">
        <f>'SO06.03 SO06.03 Pol'!G32</f>
        <v>0</v>
      </c>
      <c r="J64" s="135" t="str">
        <f>IF(I92=0,"",I64/I92*100)</f>
        <v/>
      </c>
    </row>
    <row r="65" spans="1:10" ht="36.75" customHeight="1" x14ac:dyDescent="0.2">
      <c r="A65" s="126"/>
      <c r="B65" s="131" t="s">
        <v>78</v>
      </c>
      <c r="C65" s="194" t="s">
        <v>79</v>
      </c>
      <c r="D65" s="195"/>
      <c r="E65" s="195"/>
      <c r="F65" s="138" t="s">
        <v>26</v>
      </c>
      <c r="G65" s="139"/>
      <c r="H65" s="139"/>
      <c r="I65" s="139">
        <v>0</v>
      </c>
      <c r="J65" s="135" t="str">
        <f>IF(I92=0,"",I65/I92*100)</f>
        <v/>
      </c>
    </row>
    <row r="66" spans="1:10" ht="36.75" customHeight="1" x14ac:dyDescent="0.2">
      <c r="A66" s="126"/>
      <c r="B66" s="131" t="s">
        <v>80</v>
      </c>
      <c r="C66" s="194" t="s">
        <v>81</v>
      </c>
      <c r="D66" s="195"/>
      <c r="E66" s="195"/>
      <c r="F66" s="138" t="s">
        <v>26</v>
      </c>
      <c r="G66" s="139"/>
      <c r="H66" s="139"/>
      <c r="I66" s="139">
        <v>0</v>
      </c>
      <c r="J66" s="135" t="str">
        <f>IF(I92=0,"",I66/I92*100)</f>
        <v/>
      </c>
    </row>
    <row r="67" spans="1:10" ht="36.75" customHeight="1" x14ac:dyDescent="0.2">
      <c r="A67" s="126"/>
      <c r="B67" s="131" t="s">
        <v>82</v>
      </c>
      <c r="C67" s="194" t="s">
        <v>83</v>
      </c>
      <c r="D67" s="195"/>
      <c r="E67" s="195"/>
      <c r="F67" s="138" t="s">
        <v>26</v>
      </c>
      <c r="G67" s="139"/>
      <c r="H67" s="139"/>
      <c r="I67" s="139">
        <v>0</v>
      </c>
      <c r="J67" s="135" t="str">
        <f>IF(I92=0,"",I67/I92*100)</f>
        <v/>
      </c>
    </row>
    <row r="68" spans="1:10" ht="36.75" customHeight="1" x14ac:dyDescent="0.2">
      <c r="A68" s="126"/>
      <c r="B68" s="131" t="s">
        <v>84</v>
      </c>
      <c r="C68" s="194" t="s">
        <v>85</v>
      </c>
      <c r="D68" s="195"/>
      <c r="E68" s="195"/>
      <c r="F68" s="138" t="s">
        <v>26</v>
      </c>
      <c r="G68" s="139"/>
      <c r="H68" s="139"/>
      <c r="I68" s="139">
        <f>'SO06.03 SO06.03 Pol'!G37</f>
        <v>0</v>
      </c>
      <c r="J68" s="135" t="str">
        <f>IF(I92=0,"",I68/I92*100)</f>
        <v/>
      </c>
    </row>
    <row r="69" spans="1:10" ht="36.75" customHeight="1" x14ac:dyDescent="0.2">
      <c r="A69" s="126"/>
      <c r="B69" s="131" t="s">
        <v>86</v>
      </c>
      <c r="C69" s="194" t="s">
        <v>87</v>
      </c>
      <c r="D69" s="195"/>
      <c r="E69" s="195"/>
      <c r="F69" s="138" t="s">
        <v>26</v>
      </c>
      <c r="G69" s="139"/>
      <c r="H69" s="139"/>
      <c r="I69" s="139">
        <v>0</v>
      </c>
      <c r="J69" s="135" t="str">
        <f>IF(I92=0,"",I69/I92*100)</f>
        <v/>
      </c>
    </row>
    <row r="70" spans="1:10" ht="36.75" customHeight="1" x14ac:dyDescent="0.2">
      <c r="A70" s="126"/>
      <c r="B70" s="131" t="s">
        <v>88</v>
      </c>
      <c r="C70" s="194" t="s">
        <v>89</v>
      </c>
      <c r="D70" s="195"/>
      <c r="E70" s="195"/>
      <c r="F70" s="138" t="s">
        <v>27</v>
      </c>
      <c r="G70" s="139"/>
      <c r="H70" s="139"/>
      <c r="I70" s="139">
        <v>0</v>
      </c>
      <c r="J70" s="135" t="str">
        <f>IF(I92=0,"",I70/I92*100)</f>
        <v/>
      </c>
    </row>
    <row r="71" spans="1:10" ht="36.75" customHeight="1" x14ac:dyDescent="0.2">
      <c r="A71" s="126"/>
      <c r="B71" s="131" t="s">
        <v>90</v>
      </c>
      <c r="C71" s="194" t="s">
        <v>91</v>
      </c>
      <c r="D71" s="195"/>
      <c r="E71" s="195"/>
      <c r="F71" s="138" t="s">
        <v>27</v>
      </c>
      <c r="G71" s="139"/>
      <c r="H71" s="139"/>
      <c r="I71" s="139">
        <v>0</v>
      </c>
      <c r="J71" s="135" t="str">
        <f>IF(I92=0,"",I71/I92*100)</f>
        <v/>
      </c>
    </row>
    <row r="72" spans="1:10" ht="36.75" customHeight="1" x14ac:dyDescent="0.2">
      <c r="A72" s="126"/>
      <c r="B72" s="131" t="s">
        <v>92</v>
      </c>
      <c r="C72" s="194" t="s">
        <v>93</v>
      </c>
      <c r="D72" s="195"/>
      <c r="E72" s="195"/>
      <c r="F72" s="138" t="s">
        <v>27</v>
      </c>
      <c r="G72" s="139"/>
      <c r="H72" s="139"/>
      <c r="I72" s="139">
        <v>0</v>
      </c>
      <c r="J72" s="135" t="str">
        <f>IF(I92=0,"",I72/I92*100)</f>
        <v/>
      </c>
    </row>
    <row r="73" spans="1:10" ht="36.75" customHeight="1" x14ac:dyDescent="0.2">
      <c r="A73" s="126"/>
      <c r="B73" s="131" t="s">
        <v>94</v>
      </c>
      <c r="C73" s="194" t="s">
        <v>95</v>
      </c>
      <c r="D73" s="195"/>
      <c r="E73" s="195"/>
      <c r="F73" s="138" t="s">
        <v>27</v>
      </c>
      <c r="G73" s="139"/>
      <c r="H73" s="139"/>
      <c r="I73" s="139">
        <v>0</v>
      </c>
      <c r="J73" s="135" t="str">
        <f>IF(I92=0,"",I73/I92*100)</f>
        <v/>
      </c>
    </row>
    <row r="74" spans="1:10" ht="36.75" customHeight="1" x14ac:dyDescent="0.2">
      <c r="A74" s="126"/>
      <c r="B74" s="131" t="s">
        <v>96</v>
      </c>
      <c r="C74" s="194" t="s">
        <v>97</v>
      </c>
      <c r="D74" s="195"/>
      <c r="E74" s="195"/>
      <c r="F74" s="138" t="s">
        <v>27</v>
      </c>
      <c r="G74" s="139"/>
      <c r="H74" s="139"/>
      <c r="I74" s="139">
        <v>0</v>
      </c>
      <c r="J74" s="135" t="str">
        <f>IF(I92=0,"",I74/I92*100)</f>
        <v/>
      </c>
    </row>
    <row r="75" spans="1:10" ht="36.75" customHeight="1" x14ac:dyDescent="0.2">
      <c r="A75" s="126"/>
      <c r="B75" s="131" t="s">
        <v>98</v>
      </c>
      <c r="C75" s="194" t="s">
        <v>99</v>
      </c>
      <c r="D75" s="195"/>
      <c r="E75" s="195"/>
      <c r="F75" s="138" t="s">
        <v>27</v>
      </c>
      <c r="G75" s="139"/>
      <c r="H75" s="139"/>
      <c r="I75" s="139">
        <v>0</v>
      </c>
      <c r="J75" s="135" t="str">
        <f>IF(I92=0,"",I75/I92*100)</f>
        <v/>
      </c>
    </row>
    <row r="76" spans="1:10" ht="36.75" customHeight="1" x14ac:dyDescent="0.2">
      <c r="A76" s="126"/>
      <c r="B76" s="131" t="s">
        <v>100</v>
      </c>
      <c r="C76" s="194" t="s">
        <v>101</v>
      </c>
      <c r="D76" s="195"/>
      <c r="E76" s="195"/>
      <c r="F76" s="138" t="s">
        <v>27</v>
      </c>
      <c r="G76" s="139"/>
      <c r="H76" s="139"/>
      <c r="I76" s="139">
        <v>0</v>
      </c>
      <c r="J76" s="135" t="str">
        <f>IF(I92=0,"",I76/I92*100)</f>
        <v/>
      </c>
    </row>
    <row r="77" spans="1:10" ht="36.75" customHeight="1" x14ac:dyDescent="0.2">
      <c r="A77" s="126"/>
      <c r="B77" s="131" t="s">
        <v>102</v>
      </c>
      <c r="C77" s="194" t="s">
        <v>103</v>
      </c>
      <c r="D77" s="195"/>
      <c r="E77" s="195"/>
      <c r="F77" s="138" t="s">
        <v>27</v>
      </c>
      <c r="G77" s="139"/>
      <c r="H77" s="139"/>
      <c r="I77" s="139">
        <v>0</v>
      </c>
      <c r="J77" s="135" t="str">
        <f>IF(I92=0,"",I77/I92*100)</f>
        <v/>
      </c>
    </row>
    <row r="78" spans="1:10" ht="36.75" customHeight="1" x14ac:dyDescent="0.2">
      <c r="A78" s="126"/>
      <c r="B78" s="131" t="s">
        <v>104</v>
      </c>
      <c r="C78" s="194" t="s">
        <v>105</v>
      </c>
      <c r="D78" s="195"/>
      <c r="E78" s="195"/>
      <c r="F78" s="138" t="s">
        <v>27</v>
      </c>
      <c r="G78" s="139"/>
      <c r="H78" s="139"/>
      <c r="I78" s="139">
        <v>0</v>
      </c>
      <c r="J78" s="135" t="str">
        <f>IF(I92=0,"",I78/I92*100)</f>
        <v/>
      </c>
    </row>
    <row r="79" spans="1:10" ht="36.75" customHeight="1" x14ac:dyDescent="0.2">
      <c r="A79" s="126"/>
      <c r="B79" s="131" t="s">
        <v>106</v>
      </c>
      <c r="C79" s="194" t="s">
        <v>107</v>
      </c>
      <c r="D79" s="195"/>
      <c r="E79" s="195"/>
      <c r="F79" s="138" t="s">
        <v>27</v>
      </c>
      <c r="G79" s="139"/>
      <c r="H79" s="139"/>
      <c r="I79" s="139">
        <f>'SO06.03 SO06.03 Pol'!G39+'SO06.04 SO06.04 Pol'!G8</f>
        <v>0</v>
      </c>
      <c r="J79" s="135" t="str">
        <f>IF(I92=0,"",I79/I92*100)</f>
        <v/>
      </c>
    </row>
    <row r="80" spans="1:10" ht="36.75" customHeight="1" x14ac:dyDescent="0.2">
      <c r="A80" s="126"/>
      <c r="B80" s="131" t="s">
        <v>108</v>
      </c>
      <c r="C80" s="194" t="s">
        <v>109</v>
      </c>
      <c r="D80" s="195"/>
      <c r="E80" s="195"/>
      <c r="F80" s="138" t="s">
        <v>28</v>
      </c>
      <c r="G80" s="139"/>
      <c r="H80" s="139"/>
      <c r="I80" s="139">
        <v>0</v>
      </c>
      <c r="J80" s="135" t="str">
        <f>IF(I92=0,"",I80/I92*100)</f>
        <v/>
      </c>
    </row>
    <row r="81" spans="1:10" ht="36.75" customHeight="1" x14ac:dyDescent="0.2">
      <c r="A81" s="126"/>
      <c r="B81" s="131" t="s">
        <v>110</v>
      </c>
      <c r="C81" s="194" t="s">
        <v>111</v>
      </c>
      <c r="D81" s="195"/>
      <c r="E81" s="195"/>
      <c r="F81" s="138" t="s">
        <v>28</v>
      </c>
      <c r="G81" s="139"/>
      <c r="H81" s="139"/>
      <c r="I81" s="139">
        <v>0</v>
      </c>
      <c r="J81" s="135" t="str">
        <f>IF(I92=0,"",I81/I92*100)</f>
        <v/>
      </c>
    </row>
    <row r="82" spans="1:10" ht="36.75" customHeight="1" x14ac:dyDescent="0.2">
      <c r="A82" s="126"/>
      <c r="B82" s="131" t="s">
        <v>112</v>
      </c>
      <c r="C82" s="194" t="s">
        <v>113</v>
      </c>
      <c r="D82" s="195"/>
      <c r="E82" s="195"/>
      <c r="F82" s="138" t="s">
        <v>28</v>
      </c>
      <c r="G82" s="139"/>
      <c r="H82" s="139"/>
      <c r="I82" s="139">
        <v>0</v>
      </c>
      <c r="J82" s="135" t="str">
        <f>IF(I92=0,"",I82/I92*100)</f>
        <v/>
      </c>
    </row>
    <row r="83" spans="1:10" ht="36.75" customHeight="1" x14ac:dyDescent="0.2">
      <c r="A83" s="126"/>
      <c r="B83" s="131" t="s">
        <v>114</v>
      </c>
      <c r="C83" s="194" t="s">
        <v>115</v>
      </c>
      <c r="D83" s="195"/>
      <c r="E83" s="195"/>
      <c r="F83" s="138" t="s">
        <v>28</v>
      </c>
      <c r="G83" s="139"/>
      <c r="H83" s="139"/>
      <c r="I83" s="139">
        <v>0</v>
      </c>
      <c r="J83" s="135" t="str">
        <f>IF(I92=0,"",I83/I92*100)</f>
        <v/>
      </c>
    </row>
    <row r="84" spans="1:10" ht="36.75" customHeight="1" x14ac:dyDescent="0.2">
      <c r="A84" s="126"/>
      <c r="B84" s="131" t="s">
        <v>116</v>
      </c>
      <c r="C84" s="194" t="s">
        <v>117</v>
      </c>
      <c r="D84" s="195"/>
      <c r="E84" s="195"/>
      <c r="F84" s="138" t="s">
        <v>28</v>
      </c>
      <c r="G84" s="139"/>
      <c r="H84" s="139"/>
      <c r="I84" s="139">
        <v>0</v>
      </c>
      <c r="J84" s="135" t="str">
        <f>IF(I92=0,"",I84/I92*100)</f>
        <v/>
      </c>
    </row>
    <row r="85" spans="1:10" ht="36.75" customHeight="1" x14ac:dyDescent="0.2">
      <c r="A85" s="126"/>
      <c r="B85" s="131" t="s">
        <v>118</v>
      </c>
      <c r="C85" s="194" t="s">
        <v>119</v>
      </c>
      <c r="D85" s="195"/>
      <c r="E85" s="195"/>
      <c r="F85" s="138" t="s">
        <v>28</v>
      </c>
      <c r="G85" s="139"/>
      <c r="H85" s="139"/>
      <c r="I85" s="139">
        <v>0</v>
      </c>
      <c r="J85" s="135" t="str">
        <f>IF(I92=0,"",I85/I92*100)</f>
        <v/>
      </c>
    </row>
    <row r="86" spans="1:10" ht="36.75" customHeight="1" x14ac:dyDescent="0.2">
      <c r="A86" s="126"/>
      <c r="B86" s="131" t="s">
        <v>120</v>
      </c>
      <c r="C86" s="194" t="s">
        <v>121</v>
      </c>
      <c r="D86" s="195"/>
      <c r="E86" s="195"/>
      <c r="F86" s="138" t="s">
        <v>28</v>
      </c>
      <c r="G86" s="139"/>
      <c r="H86" s="139"/>
      <c r="I86" s="139">
        <v>0</v>
      </c>
      <c r="J86" s="135" t="str">
        <f>IF(I92=0,"",I86/I92*100)</f>
        <v/>
      </c>
    </row>
    <row r="87" spans="1:10" ht="36.75" customHeight="1" x14ac:dyDescent="0.2">
      <c r="A87" s="126"/>
      <c r="B87" s="131" t="s">
        <v>122</v>
      </c>
      <c r="C87" s="194" t="s">
        <v>123</v>
      </c>
      <c r="D87" s="195"/>
      <c r="E87" s="195"/>
      <c r="F87" s="138" t="s">
        <v>28</v>
      </c>
      <c r="G87" s="139"/>
      <c r="H87" s="139"/>
      <c r="I87" s="139">
        <v>0</v>
      </c>
      <c r="J87" s="135" t="str">
        <f>IF(I92=0,"",I87/I92*100)</f>
        <v/>
      </c>
    </row>
    <row r="88" spans="1:10" ht="36.75" customHeight="1" x14ac:dyDescent="0.2">
      <c r="A88" s="126"/>
      <c r="B88" s="131" t="s">
        <v>124</v>
      </c>
      <c r="C88" s="194" t="s">
        <v>125</v>
      </c>
      <c r="D88" s="195"/>
      <c r="E88" s="195"/>
      <c r="F88" s="138" t="s">
        <v>28</v>
      </c>
      <c r="G88" s="139"/>
      <c r="H88" s="139"/>
      <c r="I88" s="139">
        <v>0</v>
      </c>
      <c r="J88" s="135" t="str">
        <f>IF(I92=0,"",I88/I92*100)</f>
        <v/>
      </c>
    </row>
    <row r="89" spans="1:10" ht="36.75" customHeight="1" x14ac:dyDescent="0.2">
      <c r="A89" s="126"/>
      <c r="B89" s="131" t="s">
        <v>126</v>
      </c>
      <c r="C89" s="194" t="s">
        <v>127</v>
      </c>
      <c r="D89" s="195"/>
      <c r="E89" s="195"/>
      <c r="F89" s="138" t="s">
        <v>128</v>
      </c>
      <c r="G89" s="139"/>
      <c r="H89" s="139"/>
      <c r="I89" s="139">
        <v>0</v>
      </c>
      <c r="J89" s="135" t="str">
        <f>IF(I92=0,"",I89/I92*100)</f>
        <v/>
      </c>
    </row>
    <row r="90" spans="1:10" ht="36.75" customHeight="1" x14ac:dyDescent="0.2">
      <c r="A90" s="126"/>
      <c r="B90" s="131" t="s">
        <v>129</v>
      </c>
      <c r="C90" s="194" t="s">
        <v>29</v>
      </c>
      <c r="D90" s="195"/>
      <c r="E90" s="195"/>
      <c r="F90" s="138" t="s">
        <v>129</v>
      </c>
      <c r="G90" s="139"/>
      <c r="H90" s="139"/>
      <c r="I90" s="139">
        <v>0</v>
      </c>
      <c r="J90" s="135" t="str">
        <f>IF(I92=0,"",I90/I92*100)</f>
        <v/>
      </c>
    </row>
    <row r="91" spans="1:10" ht="36.75" customHeight="1" x14ac:dyDescent="0.2">
      <c r="A91" s="126"/>
      <c r="B91" s="131" t="s">
        <v>130</v>
      </c>
      <c r="C91" s="194" t="s">
        <v>30</v>
      </c>
      <c r="D91" s="195"/>
      <c r="E91" s="195"/>
      <c r="F91" s="138" t="s">
        <v>130</v>
      </c>
      <c r="G91" s="139"/>
      <c r="H91" s="139"/>
      <c r="I91" s="139">
        <v>0</v>
      </c>
      <c r="J91" s="135" t="str">
        <f>IF(I92=0,"",I91/I92*100)</f>
        <v/>
      </c>
    </row>
    <row r="92" spans="1:10" ht="25.5" customHeight="1" x14ac:dyDescent="0.2">
      <c r="A92" s="127"/>
      <c r="B92" s="132" t="s">
        <v>1</v>
      </c>
      <c r="C92" s="133"/>
      <c r="D92" s="134"/>
      <c r="E92" s="134"/>
      <c r="F92" s="140"/>
      <c r="G92" s="141"/>
      <c r="H92" s="141"/>
      <c r="I92" s="141">
        <f>SUM(I52:I91)</f>
        <v>0</v>
      </c>
      <c r="J92" s="136">
        <f>SUM(J52:J91)</f>
        <v>0</v>
      </c>
    </row>
    <row r="93" spans="1:10" x14ac:dyDescent="0.2">
      <c r="F93" s="86"/>
      <c r="G93" s="86"/>
      <c r="H93" s="86"/>
      <c r="I93" s="86"/>
      <c r="J93" s="137"/>
    </row>
    <row r="94" spans="1:10" x14ac:dyDescent="0.2">
      <c r="F94" s="86"/>
      <c r="G94" s="86"/>
      <c r="H94" s="86"/>
      <c r="I94" s="86"/>
      <c r="J94" s="137"/>
    </row>
    <row r="95" spans="1:10" x14ac:dyDescent="0.2">
      <c r="F95" s="86"/>
      <c r="G95" s="86"/>
      <c r="H95" s="86"/>
      <c r="I95" s="86"/>
      <c r="J95" s="137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87">
    <mergeCell ref="B2:J2"/>
    <mergeCell ref="G27:I27"/>
    <mergeCell ref="G28:I28"/>
    <mergeCell ref="G19:H19"/>
    <mergeCell ref="I18:J18"/>
    <mergeCell ref="I19:J19"/>
    <mergeCell ref="E19:F19"/>
    <mergeCell ref="E3:J3"/>
    <mergeCell ref="E4:J4"/>
    <mergeCell ref="E16:F16"/>
    <mergeCell ref="D12:G12"/>
    <mergeCell ref="G16:H16"/>
    <mergeCell ref="I16:J16"/>
    <mergeCell ref="I17:J17"/>
    <mergeCell ref="E22:F22"/>
    <mergeCell ref="G22:H22"/>
    <mergeCell ref="E18:F18"/>
    <mergeCell ref="D13:G13"/>
    <mergeCell ref="E5:J5"/>
    <mergeCell ref="G17:H17"/>
    <mergeCell ref="G18:H18"/>
    <mergeCell ref="E17:F17"/>
    <mergeCell ref="E14:G14"/>
    <mergeCell ref="D6:G6"/>
    <mergeCell ref="D7:G7"/>
    <mergeCell ref="E8:G8"/>
    <mergeCell ref="C40:E40"/>
    <mergeCell ref="D36:E36"/>
    <mergeCell ref="G25:I25"/>
    <mergeCell ref="G24:I24"/>
    <mergeCell ref="E20:F20"/>
    <mergeCell ref="E21:F21"/>
    <mergeCell ref="I21:J21"/>
    <mergeCell ref="I22:J22"/>
    <mergeCell ref="G20:H20"/>
    <mergeCell ref="G21:H21"/>
    <mergeCell ref="G30:I30"/>
    <mergeCell ref="G26:I26"/>
    <mergeCell ref="I20:J20"/>
    <mergeCell ref="G29:I29"/>
    <mergeCell ref="D35:E35"/>
    <mergeCell ref="G35:I35"/>
    <mergeCell ref="C44:E44"/>
    <mergeCell ref="C41:E41"/>
    <mergeCell ref="C42:E42"/>
    <mergeCell ref="C43:E43"/>
    <mergeCell ref="C56:E56"/>
    <mergeCell ref="C57:E57"/>
    <mergeCell ref="C58:E58"/>
    <mergeCell ref="C59:E59"/>
    <mergeCell ref="C60:E60"/>
    <mergeCell ref="B45:E45"/>
    <mergeCell ref="C52:E52"/>
    <mergeCell ref="C53:E53"/>
    <mergeCell ref="C54:E54"/>
    <mergeCell ref="C55:E55"/>
    <mergeCell ref="C66:E66"/>
    <mergeCell ref="C67:E67"/>
    <mergeCell ref="C68:E68"/>
    <mergeCell ref="C69:E69"/>
    <mergeCell ref="C70:E70"/>
    <mergeCell ref="C61:E61"/>
    <mergeCell ref="C62:E62"/>
    <mergeCell ref="C63:E63"/>
    <mergeCell ref="C64:E64"/>
    <mergeCell ref="C65:E65"/>
    <mergeCell ref="C76:E76"/>
    <mergeCell ref="C77:E77"/>
    <mergeCell ref="C78:E78"/>
    <mergeCell ref="C79:E79"/>
    <mergeCell ref="C80:E80"/>
    <mergeCell ref="C71:E71"/>
    <mergeCell ref="C72:E72"/>
    <mergeCell ref="C73:E73"/>
    <mergeCell ref="C74:E74"/>
    <mergeCell ref="C75:E75"/>
    <mergeCell ref="C91:E91"/>
    <mergeCell ref="C86:E86"/>
    <mergeCell ref="C87:E87"/>
    <mergeCell ref="C88:E88"/>
    <mergeCell ref="C89:E89"/>
    <mergeCell ref="C90:E90"/>
    <mergeCell ref="C81:E81"/>
    <mergeCell ref="C82:E82"/>
    <mergeCell ref="C83:E83"/>
    <mergeCell ref="C84:E84"/>
    <mergeCell ref="C85:E85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4" t="s">
        <v>7</v>
      </c>
      <c r="B1" s="244"/>
      <c r="C1" s="245"/>
      <c r="D1" s="244"/>
      <c r="E1" s="244"/>
      <c r="F1" s="244"/>
      <c r="G1" s="244"/>
    </row>
    <row r="2" spans="1:7" ht="24.95" customHeight="1" x14ac:dyDescent="0.2">
      <c r="A2" s="50" t="s">
        <v>8</v>
      </c>
      <c r="B2" s="49"/>
      <c r="C2" s="246"/>
      <c r="D2" s="246"/>
      <c r="E2" s="246"/>
      <c r="F2" s="246"/>
      <c r="G2" s="247"/>
    </row>
    <row r="3" spans="1:7" ht="24.95" customHeight="1" x14ac:dyDescent="0.2">
      <c r="A3" s="50" t="s">
        <v>9</v>
      </c>
      <c r="B3" s="49"/>
      <c r="C3" s="246"/>
      <c r="D3" s="246"/>
      <c r="E3" s="246"/>
      <c r="F3" s="246"/>
      <c r="G3" s="247"/>
    </row>
    <row r="4" spans="1:7" ht="24.95" customHeight="1" x14ac:dyDescent="0.2">
      <c r="A4" s="50" t="s">
        <v>10</v>
      </c>
      <c r="B4" s="49"/>
      <c r="C4" s="246"/>
      <c r="D4" s="246"/>
      <c r="E4" s="246"/>
      <c r="F4" s="246"/>
      <c r="G4" s="247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/>
  </sheetPr>
  <dimension ref="A1:BH5000"/>
  <sheetViews>
    <sheetView workbookViewId="0">
      <pane ySplit="7" topLeftCell="A8" activePane="bottomLeft" state="frozen"/>
      <selection pane="bottomLeft" activeCell="AD15" sqref="AD15"/>
    </sheetView>
  </sheetViews>
  <sheetFormatPr defaultRowHeight="12.75" outlineLevelRow="3" x14ac:dyDescent="0.2"/>
  <cols>
    <col min="1" max="1" width="3.42578125" customWidth="1"/>
    <col min="2" max="2" width="12.5703125" style="124" customWidth="1"/>
    <col min="3" max="3" width="38.28515625" style="12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248" t="s">
        <v>7</v>
      </c>
      <c r="B1" s="248"/>
      <c r="C1" s="248"/>
      <c r="D1" s="248"/>
      <c r="E1" s="248"/>
      <c r="F1" s="248"/>
      <c r="G1" s="248"/>
      <c r="AG1" t="s">
        <v>131</v>
      </c>
    </row>
    <row r="2" spans="1:60" ht="24.95" customHeight="1" x14ac:dyDescent="0.2">
      <c r="A2" s="50" t="s">
        <v>8</v>
      </c>
      <c r="B2" s="49" t="s">
        <v>43</v>
      </c>
      <c r="C2" s="249" t="s">
        <v>277</v>
      </c>
      <c r="D2" s="250"/>
      <c r="E2" s="250"/>
      <c r="F2" s="250"/>
      <c r="G2" s="251"/>
      <c r="AG2" t="s">
        <v>132</v>
      </c>
    </row>
    <row r="3" spans="1:60" ht="24.95" customHeight="1" x14ac:dyDescent="0.2">
      <c r="A3" s="50" t="s">
        <v>9</v>
      </c>
      <c r="B3" s="49" t="s">
        <v>45</v>
      </c>
      <c r="C3" s="252" t="s">
        <v>46</v>
      </c>
      <c r="D3" s="250"/>
      <c r="E3" s="250"/>
      <c r="F3" s="250"/>
      <c r="G3" s="251"/>
      <c r="AC3" s="124" t="s">
        <v>132</v>
      </c>
      <c r="AG3" t="s">
        <v>133</v>
      </c>
    </row>
    <row r="4" spans="1:60" ht="24.95" customHeight="1" x14ac:dyDescent="0.2">
      <c r="A4" s="143" t="s">
        <v>10</v>
      </c>
      <c r="B4" s="144" t="s">
        <v>45</v>
      </c>
      <c r="C4" s="253" t="s">
        <v>46</v>
      </c>
      <c r="D4" s="254"/>
      <c r="E4" s="254"/>
      <c r="F4" s="254"/>
      <c r="G4" s="255"/>
      <c r="AG4" t="s">
        <v>134</v>
      </c>
    </row>
    <row r="5" spans="1:60" x14ac:dyDescent="0.2">
      <c r="D5" s="10"/>
    </row>
    <row r="6" spans="1:60" ht="38.25" x14ac:dyDescent="0.2">
      <c r="A6" s="146" t="s">
        <v>135</v>
      </c>
      <c r="B6" s="148" t="s">
        <v>136</v>
      </c>
      <c r="C6" s="148" t="s">
        <v>137</v>
      </c>
      <c r="D6" s="147" t="s">
        <v>138</v>
      </c>
      <c r="E6" s="146" t="s">
        <v>139</v>
      </c>
      <c r="F6" s="145" t="s">
        <v>140</v>
      </c>
      <c r="G6" s="146" t="s">
        <v>31</v>
      </c>
      <c r="H6" s="149" t="s">
        <v>32</v>
      </c>
      <c r="I6" s="149" t="s">
        <v>141</v>
      </c>
      <c r="J6" s="149" t="s">
        <v>33</v>
      </c>
      <c r="K6" s="149" t="s">
        <v>142</v>
      </c>
      <c r="L6" s="149" t="s">
        <v>143</v>
      </c>
      <c r="M6" s="149" t="s">
        <v>144</v>
      </c>
      <c r="N6" s="149" t="s">
        <v>145</v>
      </c>
      <c r="O6" s="149" t="s">
        <v>146</v>
      </c>
      <c r="P6" s="149" t="s">
        <v>147</v>
      </c>
      <c r="Q6" s="149" t="s">
        <v>148</v>
      </c>
      <c r="R6" s="149" t="s">
        <v>149</v>
      </c>
      <c r="S6" s="149" t="s">
        <v>150</v>
      </c>
      <c r="T6" s="149" t="s">
        <v>151</v>
      </c>
      <c r="U6" s="149" t="s">
        <v>152</v>
      </c>
      <c r="V6" s="149" t="s">
        <v>153</v>
      </c>
      <c r="W6" s="149" t="s">
        <v>154</v>
      </c>
      <c r="X6" s="149" t="s">
        <v>155</v>
      </c>
      <c r="Y6" s="149" t="s">
        <v>156</v>
      </c>
    </row>
    <row r="7" spans="1:60" hidden="1" x14ac:dyDescent="0.2">
      <c r="A7" s="3"/>
      <c r="B7" s="4"/>
      <c r="C7" s="4"/>
      <c r="D7" s="6"/>
      <c r="E7" s="151"/>
      <c r="F7" s="152"/>
      <c r="G7" s="152"/>
      <c r="H7" s="152"/>
      <c r="I7" s="152"/>
      <c r="J7" s="152"/>
      <c r="K7" s="152"/>
      <c r="L7" s="152"/>
      <c r="M7" s="152"/>
      <c r="N7" s="151"/>
      <c r="O7" s="151"/>
      <c r="P7" s="151"/>
      <c r="Q7" s="151"/>
      <c r="R7" s="152"/>
      <c r="S7" s="152"/>
      <c r="T7" s="152"/>
      <c r="U7" s="152"/>
      <c r="V7" s="152"/>
      <c r="W7" s="152"/>
      <c r="X7" s="152"/>
      <c r="Y7" s="152"/>
    </row>
    <row r="8" spans="1:60" x14ac:dyDescent="0.2">
      <c r="A8" s="164" t="s">
        <v>157</v>
      </c>
      <c r="B8" s="165" t="s">
        <v>55</v>
      </c>
      <c r="C8" s="178" t="s">
        <v>56</v>
      </c>
      <c r="D8" s="166"/>
      <c r="E8" s="167"/>
      <c r="F8" s="168"/>
      <c r="G8" s="169">
        <f>SUMIF(AG9:AG22,"&lt;&gt;NOR",G9:G22)</f>
        <v>0</v>
      </c>
      <c r="H8" s="163"/>
      <c r="I8" s="163">
        <f>SUM(I9:I22)</f>
        <v>0</v>
      </c>
      <c r="J8" s="163"/>
      <c r="K8" s="163">
        <f>SUM(K9:K22)</f>
        <v>0</v>
      </c>
      <c r="L8" s="163"/>
      <c r="M8" s="163">
        <f>SUM(M9:M22)</f>
        <v>0</v>
      </c>
      <c r="N8" s="162"/>
      <c r="O8" s="162">
        <f>SUM(O9:O22)</f>
        <v>0</v>
      </c>
      <c r="P8" s="162"/>
      <c r="Q8" s="162">
        <f>SUM(Q9:Q22)</f>
        <v>0</v>
      </c>
      <c r="R8" s="163"/>
      <c r="S8" s="163"/>
      <c r="T8" s="163"/>
      <c r="U8" s="163"/>
      <c r="V8" s="163">
        <f>SUM(V9:V22)</f>
        <v>16.580000000000002</v>
      </c>
      <c r="W8" s="163"/>
      <c r="X8" s="163"/>
      <c r="Y8" s="163"/>
      <c r="AG8" t="s">
        <v>158</v>
      </c>
    </row>
    <row r="9" spans="1:60" outlineLevel="1" x14ac:dyDescent="0.2">
      <c r="A9" s="171">
        <v>1</v>
      </c>
      <c r="B9" s="172" t="s">
        <v>172</v>
      </c>
      <c r="C9" s="179" t="s">
        <v>173</v>
      </c>
      <c r="D9" s="173" t="s">
        <v>168</v>
      </c>
      <c r="E9" s="174">
        <v>10.35</v>
      </c>
      <c r="F9" s="175"/>
      <c r="G9" s="176">
        <f>ROUND(E9*F9,2)</f>
        <v>0</v>
      </c>
      <c r="H9" s="161"/>
      <c r="I9" s="160">
        <f>ROUND(E9*H9,2)</f>
        <v>0</v>
      </c>
      <c r="J9" s="161"/>
      <c r="K9" s="160">
        <f>ROUND(E9*J9,2)</f>
        <v>0</v>
      </c>
      <c r="L9" s="160">
        <v>21</v>
      </c>
      <c r="M9" s="160">
        <f>G9*(1+L9/100)</f>
        <v>0</v>
      </c>
      <c r="N9" s="159">
        <v>0</v>
      </c>
      <c r="O9" s="159">
        <f>ROUND(E9*N9,2)</f>
        <v>0</v>
      </c>
      <c r="P9" s="159">
        <v>0</v>
      </c>
      <c r="Q9" s="159">
        <f>ROUND(E9*P9,2)</f>
        <v>0</v>
      </c>
      <c r="R9" s="160"/>
      <c r="S9" s="160" t="s">
        <v>159</v>
      </c>
      <c r="T9" s="160" t="s">
        <v>159</v>
      </c>
      <c r="U9" s="160">
        <v>9.7000000000000003E-2</v>
      </c>
      <c r="V9" s="160">
        <f>ROUND(E9*U9,2)</f>
        <v>1</v>
      </c>
      <c r="W9" s="160"/>
      <c r="X9" s="160" t="s">
        <v>169</v>
      </c>
      <c r="Y9" s="160" t="s">
        <v>161</v>
      </c>
      <c r="Z9" s="150"/>
      <c r="AA9" s="150"/>
      <c r="AB9" s="150"/>
      <c r="AC9" s="150"/>
      <c r="AD9" s="150"/>
      <c r="AE9" s="150"/>
      <c r="AF9" s="150"/>
      <c r="AG9" s="150" t="s">
        <v>170</v>
      </c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</row>
    <row r="10" spans="1:60" ht="22.5" outlineLevel="2" x14ac:dyDescent="0.2">
      <c r="A10" s="157"/>
      <c r="B10" s="158"/>
      <c r="C10" s="185" t="s">
        <v>224</v>
      </c>
      <c r="D10" s="183"/>
      <c r="E10" s="184">
        <v>10.35</v>
      </c>
      <c r="F10" s="160"/>
      <c r="G10" s="160"/>
      <c r="H10" s="160"/>
      <c r="I10" s="160"/>
      <c r="J10" s="160"/>
      <c r="K10" s="160"/>
      <c r="L10" s="160"/>
      <c r="M10" s="160"/>
      <c r="N10" s="159"/>
      <c r="O10" s="159"/>
      <c r="P10" s="159"/>
      <c r="Q10" s="159"/>
      <c r="R10" s="160"/>
      <c r="S10" s="160"/>
      <c r="T10" s="160"/>
      <c r="U10" s="160"/>
      <c r="V10" s="160"/>
      <c r="W10" s="160"/>
      <c r="X10" s="160"/>
      <c r="Y10" s="160"/>
      <c r="Z10" s="150"/>
      <c r="AA10" s="150"/>
      <c r="AB10" s="150"/>
      <c r="AC10" s="150"/>
      <c r="AD10" s="150"/>
      <c r="AE10" s="150"/>
      <c r="AF10" s="150"/>
      <c r="AG10" s="150" t="s">
        <v>171</v>
      </c>
      <c r="AH10" s="150">
        <v>0</v>
      </c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</row>
    <row r="11" spans="1:60" outlineLevel="1" x14ac:dyDescent="0.2">
      <c r="A11" s="171">
        <v>2</v>
      </c>
      <c r="B11" s="172" t="s">
        <v>208</v>
      </c>
      <c r="C11" s="179" t="s">
        <v>209</v>
      </c>
      <c r="D11" s="173" t="s">
        <v>168</v>
      </c>
      <c r="E11" s="174">
        <v>5.1749999999999998</v>
      </c>
      <c r="F11" s="175"/>
      <c r="G11" s="176">
        <f>ROUND(E11*F11,2)</f>
        <v>0</v>
      </c>
      <c r="H11" s="161"/>
      <c r="I11" s="160">
        <f>ROUND(E11*H11,2)</f>
        <v>0</v>
      </c>
      <c r="J11" s="161"/>
      <c r="K11" s="160">
        <f>ROUND(E11*J11,2)</f>
        <v>0</v>
      </c>
      <c r="L11" s="160">
        <v>21</v>
      </c>
      <c r="M11" s="160">
        <f>G11*(1+L11/100)</f>
        <v>0</v>
      </c>
      <c r="N11" s="159">
        <v>0</v>
      </c>
      <c r="O11" s="159">
        <f>ROUND(E11*N11,2)</f>
        <v>0</v>
      </c>
      <c r="P11" s="159">
        <v>0</v>
      </c>
      <c r="Q11" s="159">
        <f>ROUND(E11*P11,2)</f>
        <v>0</v>
      </c>
      <c r="R11" s="160"/>
      <c r="S11" s="160" t="s">
        <v>159</v>
      </c>
      <c r="T11" s="160" t="s">
        <v>159</v>
      </c>
      <c r="U11" s="160">
        <v>0.26666000000000001</v>
      </c>
      <c r="V11" s="160">
        <f>ROUND(E11*U11,2)</f>
        <v>1.38</v>
      </c>
      <c r="W11" s="160"/>
      <c r="X11" s="160" t="s">
        <v>169</v>
      </c>
      <c r="Y11" s="160" t="s">
        <v>161</v>
      </c>
      <c r="Z11" s="150"/>
      <c r="AA11" s="150"/>
      <c r="AB11" s="150"/>
      <c r="AC11" s="150"/>
      <c r="AD11" s="150"/>
      <c r="AE11" s="150"/>
      <c r="AF11" s="150"/>
      <c r="AG11" s="150" t="s">
        <v>170</v>
      </c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</row>
    <row r="12" spans="1:60" ht="22.5" outlineLevel="2" x14ac:dyDescent="0.2">
      <c r="A12" s="157"/>
      <c r="B12" s="158"/>
      <c r="C12" s="185" t="s">
        <v>225</v>
      </c>
      <c r="D12" s="183"/>
      <c r="E12" s="184">
        <v>5.1749999999999998</v>
      </c>
      <c r="F12" s="160"/>
      <c r="G12" s="160"/>
      <c r="H12" s="160"/>
      <c r="I12" s="160"/>
      <c r="J12" s="160"/>
      <c r="K12" s="160"/>
      <c r="L12" s="160"/>
      <c r="M12" s="160"/>
      <c r="N12" s="159"/>
      <c r="O12" s="159"/>
      <c r="P12" s="159"/>
      <c r="Q12" s="159"/>
      <c r="R12" s="160"/>
      <c r="S12" s="160"/>
      <c r="T12" s="160"/>
      <c r="U12" s="160"/>
      <c r="V12" s="160"/>
      <c r="W12" s="160"/>
      <c r="X12" s="160"/>
      <c r="Y12" s="160"/>
      <c r="Z12" s="150"/>
      <c r="AA12" s="150"/>
      <c r="AB12" s="150"/>
      <c r="AC12" s="150"/>
      <c r="AD12" s="150"/>
      <c r="AE12" s="150"/>
      <c r="AF12" s="150"/>
      <c r="AG12" s="150" t="s">
        <v>171</v>
      </c>
      <c r="AH12" s="150">
        <v>0</v>
      </c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</row>
    <row r="13" spans="1:60" outlineLevel="1" x14ac:dyDescent="0.2">
      <c r="A13" s="171">
        <v>3</v>
      </c>
      <c r="B13" s="172" t="s">
        <v>174</v>
      </c>
      <c r="C13" s="179" t="s">
        <v>175</v>
      </c>
      <c r="D13" s="173" t="s">
        <v>168</v>
      </c>
      <c r="E13" s="174">
        <v>1.5525</v>
      </c>
      <c r="F13" s="175"/>
      <c r="G13" s="176">
        <f>ROUND(E13*F13,2)</f>
        <v>0</v>
      </c>
      <c r="H13" s="161"/>
      <c r="I13" s="160">
        <f>ROUND(E13*H13,2)</f>
        <v>0</v>
      </c>
      <c r="J13" s="161"/>
      <c r="K13" s="160">
        <f>ROUND(E13*J13,2)</f>
        <v>0</v>
      </c>
      <c r="L13" s="160">
        <v>21</v>
      </c>
      <c r="M13" s="160">
        <f>G13*(1+L13/100)</f>
        <v>0</v>
      </c>
      <c r="N13" s="159">
        <v>0</v>
      </c>
      <c r="O13" s="159">
        <f>ROUND(E13*N13,2)</f>
        <v>0</v>
      </c>
      <c r="P13" s="159">
        <v>0</v>
      </c>
      <c r="Q13" s="159">
        <f>ROUND(E13*P13,2)</f>
        <v>0</v>
      </c>
      <c r="R13" s="160"/>
      <c r="S13" s="160" t="s">
        <v>159</v>
      </c>
      <c r="T13" s="160" t="s">
        <v>159</v>
      </c>
      <c r="U13" s="160">
        <v>4.3099999999999999E-2</v>
      </c>
      <c r="V13" s="160">
        <f>ROUND(E13*U13,2)</f>
        <v>7.0000000000000007E-2</v>
      </c>
      <c r="W13" s="160"/>
      <c r="X13" s="160" t="s">
        <v>169</v>
      </c>
      <c r="Y13" s="160" t="s">
        <v>161</v>
      </c>
      <c r="Z13" s="150"/>
      <c r="AA13" s="150"/>
      <c r="AB13" s="150"/>
      <c r="AC13" s="150"/>
      <c r="AD13" s="150"/>
      <c r="AE13" s="150"/>
      <c r="AF13" s="150"/>
      <c r="AG13" s="150" t="s">
        <v>170</v>
      </c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</row>
    <row r="14" spans="1:60" outlineLevel="2" x14ac:dyDescent="0.2">
      <c r="A14" s="157"/>
      <c r="B14" s="158"/>
      <c r="C14" s="185" t="s">
        <v>226</v>
      </c>
      <c r="D14" s="183"/>
      <c r="E14" s="184">
        <v>1.5525</v>
      </c>
      <c r="F14" s="160"/>
      <c r="G14" s="160"/>
      <c r="H14" s="160"/>
      <c r="I14" s="160"/>
      <c r="J14" s="160"/>
      <c r="K14" s="160"/>
      <c r="L14" s="160"/>
      <c r="M14" s="160"/>
      <c r="N14" s="159"/>
      <c r="O14" s="159"/>
      <c r="P14" s="159"/>
      <c r="Q14" s="159"/>
      <c r="R14" s="160"/>
      <c r="S14" s="160"/>
      <c r="T14" s="160"/>
      <c r="U14" s="160"/>
      <c r="V14" s="160"/>
      <c r="W14" s="160"/>
      <c r="X14" s="160"/>
      <c r="Y14" s="160"/>
      <c r="Z14" s="150"/>
      <c r="AA14" s="150"/>
      <c r="AB14" s="150"/>
      <c r="AC14" s="150"/>
      <c r="AD14" s="150"/>
      <c r="AE14" s="150"/>
      <c r="AF14" s="150"/>
      <c r="AG14" s="150" t="s">
        <v>171</v>
      </c>
      <c r="AH14" s="150">
        <v>5</v>
      </c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</row>
    <row r="15" spans="1:60" ht="22.5" outlineLevel="1" x14ac:dyDescent="0.2">
      <c r="A15" s="171">
        <v>4</v>
      </c>
      <c r="B15" s="172" t="s">
        <v>176</v>
      </c>
      <c r="C15" s="179" t="s">
        <v>177</v>
      </c>
      <c r="D15" s="173" t="s">
        <v>168</v>
      </c>
      <c r="E15" s="174">
        <v>5.1749999999999998</v>
      </c>
      <c r="F15" s="175"/>
      <c r="G15" s="176">
        <f>ROUND(E15*F15,2)</f>
        <v>0</v>
      </c>
      <c r="H15" s="161"/>
      <c r="I15" s="160">
        <f>ROUND(E15*H15,2)</f>
        <v>0</v>
      </c>
      <c r="J15" s="161"/>
      <c r="K15" s="160">
        <f>ROUND(E15*J15,2)</f>
        <v>0</v>
      </c>
      <c r="L15" s="160">
        <v>21</v>
      </c>
      <c r="M15" s="160">
        <f>G15*(1+L15/100)</f>
        <v>0</v>
      </c>
      <c r="N15" s="159">
        <v>0</v>
      </c>
      <c r="O15" s="159">
        <f>ROUND(E15*N15,2)</f>
        <v>0</v>
      </c>
      <c r="P15" s="159">
        <v>0</v>
      </c>
      <c r="Q15" s="159">
        <f>ROUND(E15*P15,2)</f>
        <v>0</v>
      </c>
      <c r="R15" s="160"/>
      <c r="S15" s="160" t="s">
        <v>159</v>
      </c>
      <c r="T15" s="160" t="s">
        <v>159</v>
      </c>
      <c r="U15" s="160">
        <v>1.0999999999999999E-2</v>
      </c>
      <c r="V15" s="160">
        <f>ROUND(E15*U15,2)</f>
        <v>0.06</v>
      </c>
      <c r="W15" s="160"/>
      <c r="X15" s="160" t="s">
        <v>169</v>
      </c>
      <c r="Y15" s="160" t="s">
        <v>161</v>
      </c>
      <c r="Z15" s="150"/>
      <c r="AA15" s="150"/>
      <c r="AB15" s="150"/>
      <c r="AC15" s="150"/>
      <c r="AD15" s="150"/>
      <c r="AE15" s="150"/>
      <c r="AF15" s="150"/>
      <c r="AG15" s="150" t="s">
        <v>170</v>
      </c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/>
      <c r="BH15" s="150"/>
    </row>
    <row r="16" spans="1:60" outlineLevel="2" x14ac:dyDescent="0.2">
      <c r="A16" s="157"/>
      <c r="B16" s="158"/>
      <c r="C16" s="185" t="s">
        <v>227</v>
      </c>
      <c r="D16" s="183"/>
      <c r="E16" s="184">
        <v>5.1749999999999998</v>
      </c>
      <c r="F16" s="160"/>
      <c r="G16" s="160"/>
      <c r="H16" s="160"/>
      <c r="I16" s="160"/>
      <c r="J16" s="160"/>
      <c r="K16" s="160"/>
      <c r="L16" s="160"/>
      <c r="M16" s="160"/>
      <c r="N16" s="159"/>
      <c r="O16" s="159"/>
      <c r="P16" s="159"/>
      <c r="Q16" s="159"/>
      <c r="R16" s="160"/>
      <c r="S16" s="160"/>
      <c r="T16" s="160"/>
      <c r="U16" s="160"/>
      <c r="V16" s="160"/>
      <c r="W16" s="160"/>
      <c r="X16" s="160"/>
      <c r="Y16" s="160"/>
      <c r="Z16" s="150"/>
      <c r="AA16" s="150"/>
      <c r="AB16" s="150"/>
      <c r="AC16" s="150"/>
      <c r="AD16" s="150"/>
      <c r="AE16" s="150"/>
      <c r="AF16" s="150"/>
      <c r="AG16" s="150" t="s">
        <v>171</v>
      </c>
      <c r="AH16" s="150">
        <v>5</v>
      </c>
      <c r="AI16" s="150"/>
      <c r="AJ16" s="150"/>
      <c r="AK16" s="150"/>
      <c r="AL16" s="150"/>
      <c r="AM16" s="150"/>
      <c r="AN16" s="150"/>
      <c r="AO16" s="150"/>
      <c r="AP16" s="150"/>
      <c r="AQ16" s="150"/>
      <c r="AR16" s="150"/>
      <c r="AS16" s="150"/>
      <c r="AT16" s="150"/>
      <c r="AU16" s="150"/>
      <c r="AV16" s="150"/>
      <c r="AW16" s="150"/>
      <c r="AX16" s="150"/>
      <c r="AY16" s="150"/>
      <c r="AZ16" s="150"/>
      <c r="BA16" s="150"/>
      <c r="BB16" s="150"/>
      <c r="BC16" s="150"/>
      <c r="BD16" s="150"/>
      <c r="BE16" s="150"/>
      <c r="BF16" s="150"/>
      <c r="BG16" s="150"/>
      <c r="BH16" s="150"/>
    </row>
    <row r="17" spans="1:60" outlineLevel="1" x14ac:dyDescent="0.2">
      <c r="A17" s="171">
        <v>5</v>
      </c>
      <c r="B17" s="172" t="s">
        <v>178</v>
      </c>
      <c r="C17" s="179" t="s">
        <v>179</v>
      </c>
      <c r="D17" s="173" t="s">
        <v>180</v>
      </c>
      <c r="E17" s="174">
        <v>51.75</v>
      </c>
      <c r="F17" s="175"/>
      <c r="G17" s="176">
        <f>ROUND(E17*F17,2)</f>
        <v>0</v>
      </c>
      <c r="H17" s="161"/>
      <c r="I17" s="160">
        <f>ROUND(E17*H17,2)</f>
        <v>0</v>
      </c>
      <c r="J17" s="161"/>
      <c r="K17" s="160">
        <f>ROUND(E17*J17,2)</f>
        <v>0</v>
      </c>
      <c r="L17" s="160">
        <v>21</v>
      </c>
      <c r="M17" s="160">
        <f>G17*(1+L17/100)</f>
        <v>0</v>
      </c>
      <c r="N17" s="159">
        <v>0</v>
      </c>
      <c r="O17" s="159">
        <f>ROUND(E17*N17,2)</f>
        <v>0</v>
      </c>
      <c r="P17" s="159">
        <v>0</v>
      </c>
      <c r="Q17" s="159">
        <f>ROUND(E17*P17,2)</f>
        <v>0</v>
      </c>
      <c r="R17" s="160"/>
      <c r="S17" s="160" t="s">
        <v>159</v>
      </c>
      <c r="T17" s="160" t="s">
        <v>160</v>
      </c>
      <c r="U17" s="160">
        <v>1.7999999999999999E-2</v>
      </c>
      <c r="V17" s="160">
        <f>ROUND(E17*U17,2)</f>
        <v>0.93</v>
      </c>
      <c r="W17" s="160"/>
      <c r="X17" s="160" t="s">
        <v>169</v>
      </c>
      <c r="Y17" s="160" t="s">
        <v>161</v>
      </c>
      <c r="Z17" s="150"/>
      <c r="AA17" s="150"/>
      <c r="AB17" s="150"/>
      <c r="AC17" s="150"/>
      <c r="AD17" s="150"/>
      <c r="AE17" s="150"/>
      <c r="AF17" s="150"/>
      <c r="AG17" s="150" t="s">
        <v>170</v>
      </c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0"/>
      <c r="BA17" s="150"/>
      <c r="BB17" s="150"/>
      <c r="BC17" s="150"/>
      <c r="BD17" s="150"/>
      <c r="BE17" s="150"/>
      <c r="BF17" s="150"/>
      <c r="BG17" s="150"/>
      <c r="BH17" s="150"/>
    </row>
    <row r="18" spans="1:60" ht="22.5" outlineLevel="2" x14ac:dyDescent="0.2">
      <c r="A18" s="157"/>
      <c r="B18" s="158"/>
      <c r="C18" s="185" t="s">
        <v>228</v>
      </c>
      <c r="D18" s="183"/>
      <c r="E18" s="184">
        <v>51.75</v>
      </c>
      <c r="F18" s="160"/>
      <c r="G18" s="160"/>
      <c r="H18" s="160"/>
      <c r="I18" s="160"/>
      <c r="J18" s="160"/>
      <c r="K18" s="160"/>
      <c r="L18" s="160"/>
      <c r="M18" s="160"/>
      <c r="N18" s="159"/>
      <c r="O18" s="159"/>
      <c r="P18" s="159"/>
      <c r="Q18" s="159"/>
      <c r="R18" s="160"/>
      <c r="S18" s="160"/>
      <c r="T18" s="160"/>
      <c r="U18" s="160"/>
      <c r="V18" s="160"/>
      <c r="W18" s="160"/>
      <c r="X18" s="160"/>
      <c r="Y18" s="160"/>
      <c r="Z18" s="150"/>
      <c r="AA18" s="150"/>
      <c r="AB18" s="150"/>
      <c r="AC18" s="150"/>
      <c r="AD18" s="150"/>
      <c r="AE18" s="150"/>
      <c r="AF18" s="150"/>
      <c r="AG18" s="150" t="s">
        <v>171</v>
      </c>
      <c r="AH18" s="150">
        <v>0</v>
      </c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50"/>
      <c r="BF18" s="150"/>
      <c r="BG18" s="150"/>
      <c r="BH18" s="150"/>
    </row>
    <row r="19" spans="1:60" outlineLevel="1" x14ac:dyDescent="0.2">
      <c r="A19" s="171">
        <v>6</v>
      </c>
      <c r="B19" s="172" t="s">
        <v>196</v>
      </c>
      <c r="C19" s="179" t="s">
        <v>197</v>
      </c>
      <c r="D19" s="173" t="s">
        <v>180</v>
      </c>
      <c r="E19" s="174">
        <v>51.75</v>
      </c>
      <c r="F19" s="175"/>
      <c r="G19" s="176">
        <f>ROUND(E19*F19,2)</f>
        <v>0</v>
      </c>
      <c r="H19" s="161"/>
      <c r="I19" s="160">
        <f>ROUND(E19*H19,2)</f>
        <v>0</v>
      </c>
      <c r="J19" s="161"/>
      <c r="K19" s="160">
        <f>ROUND(E19*J19,2)</f>
        <v>0</v>
      </c>
      <c r="L19" s="160">
        <v>21</v>
      </c>
      <c r="M19" s="160">
        <f>G19*(1+L19/100)</f>
        <v>0</v>
      </c>
      <c r="N19" s="159">
        <v>0</v>
      </c>
      <c r="O19" s="159">
        <f>ROUND(E19*N19,2)</f>
        <v>0</v>
      </c>
      <c r="P19" s="159">
        <v>0</v>
      </c>
      <c r="Q19" s="159">
        <f>ROUND(E19*P19,2)</f>
        <v>0</v>
      </c>
      <c r="R19" s="160"/>
      <c r="S19" s="160" t="s">
        <v>159</v>
      </c>
      <c r="T19" s="160" t="s">
        <v>159</v>
      </c>
      <c r="U19" s="160">
        <v>0.254</v>
      </c>
      <c r="V19" s="160">
        <f>ROUND(E19*U19,2)</f>
        <v>13.14</v>
      </c>
      <c r="W19" s="160"/>
      <c r="X19" s="160" t="s">
        <v>169</v>
      </c>
      <c r="Y19" s="160" t="s">
        <v>161</v>
      </c>
      <c r="Z19" s="150"/>
      <c r="AA19" s="150"/>
      <c r="AB19" s="150"/>
      <c r="AC19" s="150"/>
      <c r="AD19" s="150"/>
      <c r="AE19" s="150"/>
      <c r="AF19" s="150"/>
      <c r="AG19" s="150" t="s">
        <v>170</v>
      </c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  <c r="BE19" s="150"/>
      <c r="BF19" s="150"/>
      <c r="BG19" s="150"/>
      <c r="BH19" s="150"/>
    </row>
    <row r="20" spans="1:60" ht="22.5" outlineLevel="2" x14ac:dyDescent="0.2">
      <c r="A20" s="157"/>
      <c r="B20" s="158"/>
      <c r="C20" s="185" t="s">
        <v>229</v>
      </c>
      <c r="D20" s="183"/>
      <c r="E20" s="184">
        <v>51.75</v>
      </c>
      <c r="F20" s="160"/>
      <c r="G20" s="160"/>
      <c r="H20" s="160"/>
      <c r="I20" s="160"/>
      <c r="J20" s="160"/>
      <c r="K20" s="160"/>
      <c r="L20" s="160"/>
      <c r="M20" s="160"/>
      <c r="N20" s="159"/>
      <c r="O20" s="159"/>
      <c r="P20" s="159"/>
      <c r="Q20" s="159"/>
      <c r="R20" s="160"/>
      <c r="S20" s="160"/>
      <c r="T20" s="160"/>
      <c r="U20" s="160"/>
      <c r="V20" s="160"/>
      <c r="W20" s="160"/>
      <c r="X20" s="160"/>
      <c r="Y20" s="160"/>
      <c r="Z20" s="150"/>
      <c r="AA20" s="150"/>
      <c r="AB20" s="150"/>
      <c r="AC20" s="150"/>
      <c r="AD20" s="150"/>
      <c r="AE20" s="150"/>
      <c r="AF20" s="150"/>
      <c r="AG20" s="150" t="s">
        <v>171</v>
      </c>
      <c r="AH20" s="150">
        <v>0</v>
      </c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  <c r="BD20" s="150"/>
      <c r="BE20" s="150"/>
      <c r="BF20" s="150"/>
      <c r="BG20" s="150"/>
      <c r="BH20" s="150"/>
    </row>
    <row r="21" spans="1:60" ht="22.5" outlineLevel="1" x14ac:dyDescent="0.2">
      <c r="A21" s="171">
        <v>7</v>
      </c>
      <c r="B21" s="172" t="s">
        <v>181</v>
      </c>
      <c r="C21" s="179" t="s">
        <v>182</v>
      </c>
      <c r="D21" s="173" t="s">
        <v>168</v>
      </c>
      <c r="E21" s="174">
        <v>5.1749999999999998</v>
      </c>
      <c r="F21" s="175"/>
      <c r="G21" s="176">
        <f>ROUND(E21*F21,2)</f>
        <v>0</v>
      </c>
      <c r="H21" s="161"/>
      <c r="I21" s="160">
        <f>ROUND(E21*H21,2)</f>
        <v>0</v>
      </c>
      <c r="J21" s="161"/>
      <c r="K21" s="160">
        <f>ROUND(E21*J21,2)</f>
        <v>0</v>
      </c>
      <c r="L21" s="160">
        <v>21</v>
      </c>
      <c r="M21" s="160">
        <f>G21*(1+L21/100)</f>
        <v>0</v>
      </c>
      <c r="N21" s="159">
        <v>0</v>
      </c>
      <c r="O21" s="159">
        <f>ROUND(E21*N21,2)</f>
        <v>0</v>
      </c>
      <c r="P21" s="159">
        <v>0</v>
      </c>
      <c r="Q21" s="159">
        <f>ROUND(E21*P21,2)</f>
        <v>0</v>
      </c>
      <c r="R21" s="160"/>
      <c r="S21" s="160" t="s">
        <v>159</v>
      </c>
      <c r="T21" s="160" t="s">
        <v>159</v>
      </c>
      <c r="U21" s="160">
        <v>0</v>
      </c>
      <c r="V21" s="160">
        <f>ROUND(E21*U21,2)</f>
        <v>0</v>
      </c>
      <c r="W21" s="160"/>
      <c r="X21" s="160" t="s">
        <v>169</v>
      </c>
      <c r="Y21" s="160" t="s">
        <v>161</v>
      </c>
      <c r="Z21" s="150"/>
      <c r="AA21" s="150"/>
      <c r="AB21" s="150"/>
      <c r="AC21" s="150"/>
      <c r="AD21" s="150"/>
      <c r="AE21" s="150"/>
      <c r="AF21" s="150"/>
      <c r="AG21" s="150" t="s">
        <v>170</v>
      </c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0"/>
      <c r="BF21" s="150"/>
      <c r="BG21" s="150"/>
      <c r="BH21" s="150"/>
    </row>
    <row r="22" spans="1:60" outlineLevel="2" x14ac:dyDescent="0.2">
      <c r="A22" s="157"/>
      <c r="B22" s="158"/>
      <c r="C22" s="185" t="s">
        <v>230</v>
      </c>
      <c r="D22" s="183"/>
      <c r="E22" s="184">
        <v>5.1749999999999998</v>
      </c>
      <c r="F22" s="160"/>
      <c r="G22" s="160"/>
      <c r="H22" s="160"/>
      <c r="I22" s="160"/>
      <c r="J22" s="160"/>
      <c r="K22" s="160"/>
      <c r="L22" s="160"/>
      <c r="M22" s="160"/>
      <c r="N22" s="159"/>
      <c r="O22" s="159"/>
      <c r="P22" s="159"/>
      <c r="Q22" s="159"/>
      <c r="R22" s="160"/>
      <c r="S22" s="160"/>
      <c r="T22" s="160"/>
      <c r="U22" s="160"/>
      <c r="V22" s="160"/>
      <c r="W22" s="160"/>
      <c r="X22" s="160"/>
      <c r="Y22" s="160"/>
      <c r="Z22" s="150"/>
      <c r="AA22" s="150"/>
      <c r="AB22" s="150"/>
      <c r="AC22" s="150"/>
      <c r="AD22" s="150"/>
      <c r="AE22" s="150"/>
      <c r="AF22" s="150"/>
      <c r="AG22" s="150" t="s">
        <v>171</v>
      </c>
      <c r="AH22" s="150">
        <v>5</v>
      </c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/>
      <c r="BH22" s="150"/>
    </row>
    <row r="23" spans="1:60" x14ac:dyDescent="0.2">
      <c r="A23" s="164" t="s">
        <v>157</v>
      </c>
      <c r="B23" s="165" t="s">
        <v>66</v>
      </c>
      <c r="C23" s="178" t="s">
        <v>67</v>
      </c>
      <c r="D23" s="166"/>
      <c r="E23" s="167"/>
      <c r="F23" s="168"/>
      <c r="G23" s="169">
        <f>SUMIF(AG24:AG28,"&lt;&gt;NOR",G24:G28)</f>
        <v>0</v>
      </c>
      <c r="H23" s="163"/>
      <c r="I23" s="163">
        <f>SUM(I24:I28)</f>
        <v>0</v>
      </c>
      <c r="J23" s="163"/>
      <c r="K23" s="163">
        <f>SUM(K24:K28)</f>
        <v>0</v>
      </c>
      <c r="L23" s="163"/>
      <c r="M23" s="163">
        <f>SUM(M24:M28)</f>
        <v>0</v>
      </c>
      <c r="N23" s="162"/>
      <c r="O23" s="162">
        <f>SUM(O24:O28)</f>
        <v>0.02</v>
      </c>
      <c r="P23" s="162"/>
      <c r="Q23" s="162">
        <f>SUM(Q24:Q28)</f>
        <v>0</v>
      </c>
      <c r="R23" s="163"/>
      <c r="S23" s="163"/>
      <c r="T23" s="163"/>
      <c r="U23" s="163"/>
      <c r="V23" s="163">
        <f>SUM(V24:V28)</f>
        <v>5.41</v>
      </c>
      <c r="W23" s="163"/>
      <c r="X23" s="163"/>
      <c r="Y23" s="163"/>
      <c r="AG23" t="s">
        <v>158</v>
      </c>
    </row>
    <row r="24" spans="1:60" outlineLevel="1" x14ac:dyDescent="0.2">
      <c r="A24" s="171">
        <v>8</v>
      </c>
      <c r="B24" s="172" t="s">
        <v>187</v>
      </c>
      <c r="C24" s="179" t="s">
        <v>188</v>
      </c>
      <c r="D24" s="173" t="s">
        <v>180</v>
      </c>
      <c r="E24" s="174">
        <v>59.49</v>
      </c>
      <c r="F24" s="175"/>
      <c r="G24" s="176">
        <f>ROUND(E24*F24,2)</f>
        <v>0</v>
      </c>
      <c r="H24" s="161"/>
      <c r="I24" s="160">
        <f>ROUND(E24*H24,2)</f>
        <v>0</v>
      </c>
      <c r="J24" s="161"/>
      <c r="K24" s="160">
        <f>ROUND(E24*J24,2)</f>
        <v>0</v>
      </c>
      <c r="L24" s="160">
        <v>21</v>
      </c>
      <c r="M24" s="160">
        <f>G24*(1+L24/100)</f>
        <v>0</v>
      </c>
      <c r="N24" s="159">
        <v>0</v>
      </c>
      <c r="O24" s="159">
        <f>ROUND(E24*N24,2)</f>
        <v>0</v>
      </c>
      <c r="P24" s="159">
        <v>0</v>
      </c>
      <c r="Q24" s="159">
        <f>ROUND(E24*P24,2)</f>
        <v>0</v>
      </c>
      <c r="R24" s="160"/>
      <c r="S24" s="160" t="s">
        <v>159</v>
      </c>
      <c r="T24" s="160" t="s">
        <v>159</v>
      </c>
      <c r="U24" s="160">
        <v>9.0999999999999998E-2</v>
      </c>
      <c r="V24" s="160">
        <f>ROUND(E24*U24,2)</f>
        <v>5.41</v>
      </c>
      <c r="W24" s="160"/>
      <c r="X24" s="160" t="s">
        <v>169</v>
      </c>
      <c r="Y24" s="160" t="s">
        <v>161</v>
      </c>
      <c r="Z24" s="150"/>
      <c r="AA24" s="150"/>
      <c r="AB24" s="150"/>
      <c r="AC24" s="150"/>
      <c r="AD24" s="150"/>
      <c r="AE24" s="150"/>
      <c r="AF24" s="150"/>
      <c r="AG24" s="150" t="s">
        <v>170</v>
      </c>
      <c r="AH24" s="150"/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0"/>
      <c r="AZ24" s="150"/>
      <c r="BA24" s="150"/>
      <c r="BB24" s="150"/>
      <c r="BC24" s="150"/>
      <c r="BD24" s="150"/>
      <c r="BE24" s="150"/>
      <c r="BF24" s="150"/>
      <c r="BG24" s="150"/>
      <c r="BH24" s="150"/>
    </row>
    <row r="25" spans="1:60" ht="22.5" outlineLevel="2" x14ac:dyDescent="0.2">
      <c r="A25" s="157"/>
      <c r="B25" s="158"/>
      <c r="C25" s="185" t="s">
        <v>231</v>
      </c>
      <c r="D25" s="183"/>
      <c r="E25" s="184">
        <v>51.75</v>
      </c>
      <c r="F25" s="160"/>
      <c r="G25" s="160"/>
      <c r="H25" s="160"/>
      <c r="I25" s="160"/>
      <c r="J25" s="160"/>
      <c r="K25" s="160"/>
      <c r="L25" s="160"/>
      <c r="M25" s="160"/>
      <c r="N25" s="159"/>
      <c r="O25" s="159"/>
      <c r="P25" s="159"/>
      <c r="Q25" s="159"/>
      <c r="R25" s="160"/>
      <c r="S25" s="160"/>
      <c r="T25" s="160"/>
      <c r="U25" s="160"/>
      <c r="V25" s="160"/>
      <c r="W25" s="160"/>
      <c r="X25" s="160"/>
      <c r="Y25" s="160"/>
      <c r="Z25" s="150"/>
      <c r="AA25" s="150"/>
      <c r="AB25" s="150"/>
      <c r="AC25" s="150"/>
      <c r="AD25" s="150"/>
      <c r="AE25" s="150"/>
      <c r="AF25" s="150"/>
      <c r="AG25" s="150" t="s">
        <v>171</v>
      </c>
      <c r="AH25" s="150">
        <v>0</v>
      </c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0"/>
      <c r="BF25" s="150"/>
      <c r="BG25" s="150"/>
      <c r="BH25" s="150"/>
    </row>
    <row r="26" spans="1:60" outlineLevel="3" x14ac:dyDescent="0.2">
      <c r="A26" s="157"/>
      <c r="B26" s="158"/>
      <c r="C26" s="185" t="s">
        <v>232</v>
      </c>
      <c r="D26" s="183"/>
      <c r="E26" s="184">
        <v>7.74</v>
      </c>
      <c r="F26" s="160"/>
      <c r="G26" s="160"/>
      <c r="H26" s="160"/>
      <c r="I26" s="160"/>
      <c r="J26" s="160"/>
      <c r="K26" s="160"/>
      <c r="L26" s="160"/>
      <c r="M26" s="160"/>
      <c r="N26" s="159"/>
      <c r="O26" s="159"/>
      <c r="P26" s="159"/>
      <c r="Q26" s="159"/>
      <c r="R26" s="160"/>
      <c r="S26" s="160"/>
      <c r="T26" s="160"/>
      <c r="U26" s="160"/>
      <c r="V26" s="160"/>
      <c r="W26" s="160"/>
      <c r="X26" s="160"/>
      <c r="Y26" s="160"/>
      <c r="Z26" s="150"/>
      <c r="AA26" s="150"/>
      <c r="AB26" s="150"/>
      <c r="AC26" s="150"/>
      <c r="AD26" s="150"/>
      <c r="AE26" s="150"/>
      <c r="AF26" s="150"/>
      <c r="AG26" s="150" t="s">
        <v>171</v>
      </c>
      <c r="AH26" s="150">
        <v>0</v>
      </c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</row>
    <row r="27" spans="1:60" outlineLevel="1" x14ac:dyDescent="0.2">
      <c r="A27" s="171">
        <v>9</v>
      </c>
      <c r="B27" s="172" t="s">
        <v>191</v>
      </c>
      <c r="C27" s="179" t="s">
        <v>192</v>
      </c>
      <c r="D27" s="173" t="s">
        <v>180</v>
      </c>
      <c r="E27" s="174">
        <v>71.388000000000005</v>
      </c>
      <c r="F27" s="175"/>
      <c r="G27" s="176">
        <f>ROUND(E27*F27,2)</f>
        <v>0</v>
      </c>
      <c r="H27" s="161"/>
      <c r="I27" s="160">
        <f>ROUND(E27*H27,2)</f>
        <v>0</v>
      </c>
      <c r="J27" s="161"/>
      <c r="K27" s="160">
        <f>ROUND(E27*J27,2)</f>
        <v>0</v>
      </c>
      <c r="L27" s="160">
        <v>21</v>
      </c>
      <c r="M27" s="160">
        <f>G27*(1+L27/100)</f>
        <v>0</v>
      </c>
      <c r="N27" s="159">
        <v>2.9999999999999997E-4</v>
      </c>
      <c r="O27" s="159">
        <f>ROUND(E27*N27,2)</f>
        <v>0.02</v>
      </c>
      <c r="P27" s="159">
        <v>0</v>
      </c>
      <c r="Q27" s="159">
        <f>ROUND(E27*P27,2)</f>
        <v>0</v>
      </c>
      <c r="R27" s="160" t="s">
        <v>184</v>
      </c>
      <c r="S27" s="160" t="s">
        <v>159</v>
      </c>
      <c r="T27" s="160" t="s">
        <v>190</v>
      </c>
      <c r="U27" s="160">
        <v>0</v>
      </c>
      <c r="V27" s="160">
        <f>ROUND(E27*U27,2)</f>
        <v>0</v>
      </c>
      <c r="W27" s="160"/>
      <c r="X27" s="160" t="s">
        <v>185</v>
      </c>
      <c r="Y27" s="160" t="s">
        <v>161</v>
      </c>
      <c r="Z27" s="150"/>
      <c r="AA27" s="150"/>
      <c r="AB27" s="150"/>
      <c r="AC27" s="150"/>
      <c r="AD27" s="150"/>
      <c r="AE27" s="150"/>
      <c r="AF27" s="150"/>
      <c r="AG27" s="150" t="s">
        <v>186</v>
      </c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</row>
    <row r="28" spans="1:60" outlineLevel="2" x14ac:dyDescent="0.2">
      <c r="A28" s="157"/>
      <c r="B28" s="158"/>
      <c r="C28" s="185" t="s">
        <v>233</v>
      </c>
      <c r="D28" s="183"/>
      <c r="E28" s="184">
        <v>71.388000000000005</v>
      </c>
      <c r="F28" s="160"/>
      <c r="G28" s="160"/>
      <c r="H28" s="160"/>
      <c r="I28" s="160"/>
      <c r="J28" s="160"/>
      <c r="K28" s="160"/>
      <c r="L28" s="160"/>
      <c r="M28" s="160"/>
      <c r="N28" s="159"/>
      <c r="O28" s="159"/>
      <c r="P28" s="159"/>
      <c r="Q28" s="159"/>
      <c r="R28" s="160"/>
      <c r="S28" s="160"/>
      <c r="T28" s="160"/>
      <c r="U28" s="160"/>
      <c r="V28" s="160"/>
      <c r="W28" s="160"/>
      <c r="X28" s="160"/>
      <c r="Y28" s="160"/>
      <c r="Z28" s="150"/>
      <c r="AA28" s="150"/>
      <c r="AB28" s="150"/>
      <c r="AC28" s="150"/>
      <c r="AD28" s="150"/>
      <c r="AE28" s="150"/>
      <c r="AF28" s="150"/>
      <c r="AG28" s="150" t="s">
        <v>171</v>
      </c>
      <c r="AH28" s="150">
        <v>5</v>
      </c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</row>
    <row r="29" spans="1:60" x14ac:dyDescent="0.2">
      <c r="A29" s="164" t="s">
        <v>157</v>
      </c>
      <c r="B29" s="165" t="s">
        <v>68</v>
      </c>
      <c r="C29" s="178" t="s">
        <v>69</v>
      </c>
      <c r="D29" s="166"/>
      <c r="E29" s="167"/>
      <c r="F29" s="168"/>
      <c r="G29" s="169">
        <f>SUMIF(AG30:AG31,"&lt;&gt;NOR",G30:G31)</f>
        <v>0</v>
      </c>
      <c r="H29" s="163"/>
      <c r="I29" s="163">
        <f>SUM(I30:I31)</f>
        <v>0</v>
      </c>
      <c r="J29" s="163"/>
      <c r="K29" s="163">
        <f>SUM(K30:K31)</f>
        <v>0</v>
      </c>
      <c r="L29" s="163"/>
      <c r="M29" s="163">
        <f>SUM(M30:M31)</f>
        <v>0</v>
      </c>
      <c r="N29" s="162"/>
      <c r="O29" s="162">
        <f>SUM(O30:O31)</f>
        <v>28.52</v>
      </c>
      <c r="P29" s="162"/>
      <c r="Q29" s="162">
        <f>SUM(Q30:Q31)</f>
        <v>0</v>
      </c>
      <c r="R29" s="163"/>
      <c r="S29" s="163"/>
      <c r="T29" s="163"/>
      <c r="U29" s="163"/>
      <c r="V29" s="163">
        <f>SUM(V30:V31)</f>
        <v>28.5</v>
      </c>
      <c r="W29" s="163"/>
      <c r="X29" s="163"/>
      <c r="Y29" s="163"/>
      <c r="AG29" t="s">
        <v>158</v>
      </c>
    </row>
    <row r="30" spans="1:60" outlineLevel="1" x14ac:dyDescent="0.2">
      <c r="A30" s="171">
        <v>10</v>
      </c>
      <c r="B30" s="172" t="s">
        <v>210</v>
      </c>
      <c r="C30" s="179" t="s">
        <v>211</v>
      </c>
      <c r="D30" s="173" t="s">
        <v>168</v>
      </c>
      <c r="E30" s="174">
        <v>15.525</v>
      </c>
      <c r="F30" s="175"/>
      <c r="G30" s="176">
        <f>ROUND(E30*F30,2)</f>
        <v>0</v>
      </c>
      <c r="H30" s="161"/>
      <c r="I30" s="160">
        <f>ROUND(E30*H30,2)</f>
        <v>0</v>
      </c>
      <c r="J30" s="161"/>
      <c r="K30" s="160">
        <f>ROUND(E30*J30,2)</f>
        <v>0</v>
      </c>
      <c r="L30" s="160">
        <v>21</v>
      </c>
      <c r="M30" s="160">
        <f>G30*(1+L30/100)</f>
        <v>0</v>
      </c>
      <c r="N30" s="159">
        <v>1.837</v>
      </c>
      <c r="O30" s="159">
        <f>ROUND(E30*N30,2)</f>
        <v>28.52</v>
      </c>
      <c r="P30" s="159">
        <v>0</v>
      </c>
      <c r="Q30" s="159">
        <f>ROUND(E30*P30,2)</f>
        <v>0</v>
      </c>
      <c r="R30" s="160"/>
      <c r="S30" s="160" t="s">
        <v>159</v>
      </c>
      <c r="T30" s="160" t="s">
        <v>159</v>
      </c>
      <c r="U30" s="160">
        <v>1.8360000000000001</v>
      </c>
      <c r="V30" s="160">
        <f>ROUND(E30*U30,2)</f>
        <v>28.5</v>
      </c>
      <c r="W30" s="160"/>
      <c r="X30" s="160" t="s">
        <v>169</v>
      </c>
      <c r="Y30" s="160" t="s">
        <v>161</v>
      </c>
      <c r="Z30" s="150"/>
      <c r="AA30" s="150"/>
      <c r="AB30" s="150"/>
      <c r="AC30" s="150"/>
      <c r="AD30" s="150"/>
      <c r="AE30" s="150"/>
      <c r="AF30" s="150"/>
      <c r="AG30" s="150" t="s">
        <v>170</v>
      </c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</row>
    <row r="31" spans="1:60" ht="22.5" outlineLevel="2" x14ac:dyDescent="0.2">
      <c r="A31" s="157"/>
      <c r="B31" s="158"/>
      <c r="C31" s="185" t="s">
        <v>234</v>
      </c>
      <c r="D31" s="183"/>
      <c r="E31" s="184">
        <v>15.525</v>
      </c>
      <c r="F31" s="160"/>
      <c r="G31" s="160"/>
      <c r="H31" s="160"/>
      <c r="I31" s="160"/>
      <c r="J31" s="160"/>
      <c r="K31" s="160"/>
      <c r="L31" s="160"/>
      <c r="M31" s="160"/>
      <c r="N31" s="159"/>
      <c r="O31" s="159"/>
      <c r="P31" s="159"/>
      <c r="Q31" s="159"/>
      <c r="R31" s="160"/>
      <c r="S31" s="160"/>
      <c r="T31" s="160"/>
      <c r="U31" s="160"/>
      <c r="V31" s="160"/>
      <c r="W31" s="160"/>
      <c r="X31" s="160"/>
      <c r="Y31" s="160"/>
      <c r="Z31" s="150"/>
      <c r="AA31" s="150"/>
      <c r="AB31" s="150"/>
      <c r="AC31" s="150"/>
      <c r="AD31" s="150"/>
      <c r="AE31" s="150"/>
      <c r="AF31" s="150"/>
      <c r="AG31" s="150" t="s">
        <v>171</v>
      </c>
      <c r="AH31" s="150">
        <v>0</v>
      </c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</row>
    <row r="32" spans="1:60" x14ac:dyDescent="0.2">
      <c r="A32" s="164" t="s">
        <v>157</v>
      </c>
      <c r="B32" s="165" t="s">
        <v>76</v>
      </c>
      <c r="C32" s="178" t="s">
        <v>77</v>
      </c>
      <c r="D32" s="166"/>
      <c r="E32" s="167"/>
      <c r="F32" s="168"/>
      <c r="G32" s="169">
        <f>SUMIF(AG33:AG36,"&lt;&gt;NOR",G33:G36)</f>
        <v>0</v>
      </c>
      <c r="H32" s="163"/>
      <c r="I32" s="163">
        <f>SUM(I33:I36)</f>
        <v>0</v>
      </c>
      <c r="J32" s="163"/>
      <c r="K32" s="163">
        <f>SUM(K33:K36)</f>
        <v>0</v>
      </c>
      <c r="L32" s="163"/>
      <c r="M32" s="163">
        <f>SUM(M33:M36)</f>
        <v>0</v>
      </c>
      <c r="N32" s="162"/>
      <c r="O32" s="162">
        <f>SUM(O33:O36)</f>
        <v>0</v>
      </c>
      <c r="P32" s="162"/>
      <c r="Q32" s="162">
        <f>SUM(Q33:Q36)</f>
        <v>0</v>
      </c>
      <c r="R32" s="163"/>
      <c r="S32" s="163"/>
      <c r="T32" s="163"/>
      <c r="U32" s="163"/>
      <c r="V32" s="163">
        <f>SUM(V33:V36)</f>
        <v>3.1</v>
      </c>
      <c r="W32" s="163"/>
      <c r="X32" s="163"/>
      <c r="Y32" s="163"/>
      <c r="AG32" t="s">
        <v>158</v>
      </c>
    </row>
    <row r="33" spans="1:60" outlineLevel="1" x14ac:dyDescent="0.2">
      <c r="A33" s="171">
        <v>11</v>
      </c>
      <c r="B33" s="172" t="s">
        <v>199</v>
      </c>
      <c r="C33" s="179" t="s">
        <v>200</v>
      </c>
      <c r="D33" s="173" t="s">
        <v>189</v>
      </c>
      <c r="E33" s="174">
        <v>25.8</v>
      </c>
      <c r="F33" s="175"/>
      <c r="G33" s="176">
        <f>ROUND(E33*F33,2)</f>
        <v>0</v>
      </c>
      <c r="H33" s="161"/>
      <c r="I33" s="160">
        <f>ROUND(E33*H33,2)</f>
        <v>0</v>
      </c>
      <c r="J33" s="161"/>
      <c r="K33" s="160">
        <f>ROUND(E33*J33,2)</f>
        <v>0</v>
      </c>
      <c r="L33" s="160">
        <v>21</v>
      </c>
      <c r="M33" s="160">
        <f>G33*(1+L33/100)</f>
        <v>0</v>
      </c>
      <c r="N33" s="159">
        <v>0</v>
      </c>
      <c r="O33" s="159">
        <f>ROUND(E33*N33,2)</f>
        <v>0</v>
      </c>
      <c r="P33" s="159">
        <v>0</v>
      </c>
      <c r="Q33" s="159">
        <f>ROUND(E33*P33,2)</f>
        <v>0</v>
      </c>
      <c r="R33" s="160"/>
      <c r="S33" s="160" t="s">
        <v>159</v>
      </c>
      <c r="T33" s="160" t="s">
        <v>159</v>
      </c>
      <c r="U33" s="160">
        <v>0.12</v>
      </c>
      <c r="V33" s="160">
        <f>ROUND(E33*U33,2)</f>
        <v>3.1</v>
      </c>
      <c r="W33" s="160"/>
      <c r="X33" s="160" t="s">
        <v>169</v>
      </c>
      <c r="Y33" s="160" t="s">
        <v>161</v>
      </c>
      <c r="Z33" s="150"/>
      <c r="AA33" s="150"/>
      <c r="AB33" s="150"/>
      <c r="AC33" s="150"/>
      <c r="AD33" s="150"/>
      <c r="AE33" s="150"/>
      <c r="AF33" s="150"/>
      <c r="AG33" s="150" t="s">
        <v>170</v>
      </c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</row>
    <row r="34" spans="1:60" ht="22.5" outlineLevel="2" x14ac:dyDescent="0.2">
      <c r="A34" s="157"/>
      <c r="B34" s="158"/>
      <c r="C34" s="185" t="s">
        <v>235</v>
      </c>
      <c r="D34" s="183"/>
      <c r="E34" s="184">
        <v>25.8</v>
      </c>
      <c r="F34" s="160"/>
      <c r="G34" s="160"/>
      <c r="H34" s="160"/>
      <c r="I34" s="160"/>
      <c r="J34" s="160"/>
      <c r="K34" s="160"/>
      <c r="L34" s="160"/>
      <c r="M34" s="160"/>
      <c r="N34" s="159"/>
      <c r="O34" s="159"/>
      <c r="P34" s="159"/>
      <c r="Q34" s="159"/>
      <c r="R34" s="160"/>
      <c r="S34" s="160"/>
      <c r="T34" s="160"/>
      <c r="U34" s="160"/>
      <c r="V34" s="160"/>
      <c r="W34" s="160"/>
      <c r="X34" s="160"/>
      <c r="Y34" s="160"/>
      <c r="Z34" s="150"/>
      <c r="AA34" s="150"/>
      <c r="AB34" s="150"/>
      <c r="AC34" s="150"/>
      <c r="AD34" s="150"/>
      <c r="AE34" s="150"/>
      <c r="AF34" s="150"/>
      <c r="AG34" s="150" t="s">
        <v>171</v>
      </c>
      <c r="AH34" s="150">
        <v>0</v>
      </c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</row>
    <row r="35" spans="1:60" outlineLevel="1" x14ac:dyDescent="0.2">
      <c r="A35" s="171">
        <v>12</v>
      </c>
      <c r="B35" s="172" t="s">
        <v>193</v>
      </c>
      <c r="C35" s="179" t="s">
        <v>201</v>
      </c>
      <c r="D35" s="173" t="s">
        <v>198</v>
      </c>
      <c r="E35" s="174">
        <v>27.09</v>
      </c>
      <c r="F35" s="175"/>
      <c r="G35" s="176">
        <f>ROUND(E35*F35,2)</f>
        <v>0</v>
      </c>
      <c r="H35" s="161"/>
      <c r="I35" s="160">
        <f>ROUND(E35*H35,2)</f>
        <v>0</v>
      </c>
      <c r="J35" s="161"/>
      <c r="K35" s="160">
        <f>ROUND(E35*J35,2)</f>
        <v>0</v>
      </c>
      <c r="L35" s="160">
        <v>21</v>
      </c>
      <c r="M35" s="160">
        <f>G35*(1+L35/100)</f>
        <v>0</v>
      </c>
      <c r="N35" s="159">
        <v>0</v>
      </c>
      <c r="O35" s="159">
        <f>ROUND(E35*N35,2)</f>
        <v>0</v>
      </c>
      <c r="P35" s="159">
        <v>0</v>
      </c>
      <c r="Q35" s="159">
        <f>ROUND(E35*P35,2)</f>
        <v>0</v>
      </c>
      <c r="R35" s="160"/>
      <c r="S35" s="160" t="s">
        <v>163</v>
      </c>
      <c r="T35" s="160" t="s">
        <v>160</v>
      </c>
      <c r="U35" s="160">
        <v>0</v>
      </c>
      <c r="V35" s="160">
        <f>ROUND(E35*U35,2)</f>
        <v>0</v>
      </c>
      <c r="W35" s="160"/>
      <c r="X35" s="160" t="s">
        <v>185</v>
      </c>
      <c r="Y35" s="160" t="s">
        <v>161</v>
      </c>
      <c r="Z35" s="150"/>
      <c r="AA35" s="150"/>
      <c r="AB35" s="150"/>
      <c r="AC35" s="150"/>
      <c r="AD35" s="150"/>
      <c r="AE35" s="150"/>
      <c r="AF35" s="150"/>
      <c r="AG35" s="150" t="s">
        <v>186</v>
      </c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/>
      <c r="BE35" s="150"/>
      <c r="BF35" s="150"/>
      <c r="BG35" s="150"/>
      <c r="BH35" s="150"/>
    </row>
    <row r="36" spans="1:60" outlineLevel="2" x14ac:dyDescent="0.2">
      <c r="A36" s="157"/>
      <c r="B36" s="158"/>
      <c r="C36" s="185" t="s">
        <v>236</v>
      </c>
      <c r="D36" s="183"/>
      <c r="E36" s="184">
        <v>27.09</v>
      </c>
      <c r="F36" s="160"/>
      <c r="G36" s="160"/>
      <c r="H36" s="160"/>
      <c r="I36" s="160"/>
      <c r="J36" s="160"/>
      <c r="K36" s="160"/>
      <c r="L36" s="160"/>
      <c r="M36" s="160"/>
      <c r="N36" s="159"/>
      <c r="O36" s="159"/>
      <c r="P36" s="159"/>
      <c r="Q36" s="159"/>
      <c r="R36" s="160"/>
      <c r="S36" s="160"/>
      <c r="T36" s="160"/>
      <c r="U36" s="160"/>
      <c r="V36" s="160"/>
      <c r="W36" s="160"/>
      <c r="X36" s="160"/>
      <c r="Y36" s="160"/>
      <c r="Z36" s="150"/>
      <c r="AA36" s="150"/>
      <c r="AB36" s="150"/>
      <c r="AC36" s="150"/>
      <c r="AD36" s="150"/>
      <c r="AE36" s="150"/>
      <c r="AF36" s="150"/>
      <c r="AG36" s="150" t="s">
        <v>171</v>
      </c>
      <c r="AH36" s="150">
        <v>5</v>
      </c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150"/>
      <c r="AT36" s="150"/>
      <c r="AU36" s="150"/>
      <c r="AV36" s="150"/>
      <c r="AW36" s="150"/>
      <c r="AX36" s="150"/>
      <c r="AY36" s="150"/>
      <c r="AZ36" s="150"/>
      <c r="BA36" s="150"/>
      <c r="BB36" s="150"/>
      <c r="BC36" s="150"/>
      <c r="BD36" s="150"/>
      <c r="BE36" s="150"/>
      <c r="BF36" s="150"/>
      <c r="BG36" s="150"/>
      <c r="BH36" s="150"/>
    </row>
    <row r="37" spans="1:60" x14ac:dyDescent="0.2">
      <c r="A37" s="164" t="s">
        <v>157</v>
      </c>
      <c r="B37" s="165" t="s">
        <v>84</v>
      </c>
      <c r="C37" s="178" t="s">
        <v>85</v>
      </c>
      <c r="D37" s="166"/>
      <c r="E37" s="167"/>
      <c r="F37" s="168"/>
      <c r="G37" s="169">
        <f>SUMIF(AG38:AG38,"&lt;&gt;NOR",G38:G38)</f>
        <v>0</v>
      </c>
      <c r="H37" s="163"/>
      <c r="I37" s="163">
        <f>SUM(I38:I38)</f>
        <v>0</v>
      </c>
      <c r="J37" s="163"/>
      <c r="K37" s="163">
        <f>SUM(K38:K38)</f>
        <v>0</v>
      </c>
      <c r="L37" s="163"/>
      <c r="M37" s="163">
        <f>SUM(M38:M38)</f>
        <v>0</v>
      </c>
      <c r="N37" s="162"/>
      <c r="O37" s="162">
        <f>SUM(O38:O38)</f>
        <v>0</v>
      </c>
      <c r="P37" s="162"/>
      <c r="Q37" s="162">
        <f>SUM(Q38:Q38)</f>
        <v>0</v>
      </c>
      <c r="R37" s="163"/>
      <c r="S37" s="163"/>
      <c r="T37" s="163"/>
      <c r="U37" s="163"/>
      <c r="V37" s="163">
        <f>SUM(V38:V38)</f>
        <v>0.56999999999999995</v>
      </c>
      <c r="W37" s="163"/>
      <c r="X37" s="163"/>
      <c r="Y37" s="163"/>
      <c r="AG37" t="s">
        <v>158</v>
      </c>
    </row>
    <row r="38" spans="1:60" outlineLevel="1" x14ac:dyDescent="0.2">
      <c r="A38" s="186">
        <v>13</v>
      </c>
      <c r="B38" s="187" t="s">
        <v>212</v>
      </c>
      <c r="C38" s="192" t="s">
        <v>213</v>
      </c>
      <c r="D38" s="188" t="s">
        <v>183</v>
      </c>
      <c r="E38" s="189">
        <v>28.540839999999999</v>
      </c>
      <c r="F38" s="190"/>
      <c r="G38" s="191">
        <f>ROUND(E38*F38,2)</f>
        <v>0</v>
      </c>
      <c r="H38" s="161"/>
      <c r="I38" s="160">
        <f>ROUND(E38*H38,2)</f>
        <v>0</v>
      </c>
      <c r="J38" s="161"/>
      <c r="K38" s="160">
        <f>ROUND(E38*J38,2)</f>
        <v>0</v>
      </c>
      <c r="L38" s="160">
        <v>21</v>
      </c>
      <c r="M38" s="160">
        <f>G38*(1+L38/100)</f>
        <v>0</v>
      </c>
      <c r="N38" s="159">
        <v>0</v>
      </c>
      <c r="O38" s="159">
        <f>ROUND(E38*N38,2)</f>
        <v>0</v>
      </c>
      <c r="P38" s="159">
        <v>0</v>
      </c>
      <c r="Q38" s="159">
        <f>ROUND(E38*P38,2)</f>
        <v>0</v>
      </c>
      <c r="R38" s="160"/>
      <c r="S38" s="160" t="s">
        <v>159</v>
      </c>
      <c r="T38" s="160" t="s">
        <v>159</v>
      </c>
      <c r="U38" s="160">
        <v>0.02</v>
      </c>
      <c r="V38" s="160">
        <f>ROUND(E38*U38,2)</f>
        <v>0.56999999999999995</v>
      </c>
      <c r="W38" s="160"/>
      <c r="X38" s="160" t="s">
        <v>87</v>
      </c>
      <c r="Y38" s="160" t="s">
        <v>161</v>
      </c>
      <c r="Z38" s="150"/>
      <c r="AA38" s="150"/>
      <c r="AB38" s="150"/>
      <c r="AC38" s="150"/>
      <c r="AD38" s="150"/>
      <c r="AE38" s="150"/>
      <c r="AF38" s="150"/>
      <c r="AG38" s="150" t="s">
        <v>194</v>
      </c>
      <c r="AH38" s="150"/>
      <c r="AI38" s="150"/>
      <c r="AJ38" s="150"/>
      <c r="AK38" s="150"/>
      <c r="AL38" s="150"/>
      <c r="AM38" s="150"/>
      <c r="AN38" s="150"/>
      <c r="AO38" s="150"/>
      <c r="AP38" s="150"/>
      <c r="AQ38" s="150"/>
      <c r="AR38" s="150"/>
      <c r="AS38" s="150"/>
      <c r="AT38" s="150"/>
      <c r="AU38" s="150"/>
      <c r="AV38" s="150"/>
      <c r="AW38" s="150"/>
      <c r="AX38" s="150"/>
      <c r="AY38" s="150"/>
      <c r="AZ38" s="150"/>
      <c r="BA38" s="150"/>
      <c r="BB38" s="150"/>
      <c r="BC38" s="150"/>
      <c r="BD38" s="150"/>
      <c r="BE38" s="150"/>
      <c r="BF38" s="150"/>
      <c r="BG38" s="150"/>
      <c r="BH38" s="150"/>
    </row>
    <row r="39" spans="1:60" x14ac:dyDescent="0.2">
      <c r="A39" s="164" t="s">
        <v>157</v>
      </c>
      <c r="B39" s="165" t="s">
        <v>106</v>
      </c>
      <c r="C39" s="178" t="s">
        <v>107</v>
      </c>
      <c r="D39" s="166"/>
      <c r="E39" s="167"/>
      <c r="F39" s="168"/>
      <c r="G39" s="169">
        <f>SUMIF(AG40:AG54,"&lt;&gt;NOR",G40:G54)</f>
        <v>0</v>
      </c>
      <c r="H39" s="163"/>
      <c r="I39" s="163">
        <f>SUM(I40:I54)</f>
        <v>0</v>
      </c>
      <c r="J39" s="163"/>
      <c r="K39" s="163">
        <f>SUM(K40:K54)</f>
        <v>0</v>
      </c>
      <c r="L39" s="163"/>
      <c r="M39" s="163">
        <f>SUM(M40:M54)</f>
        <v>0</v>
      </c>
      <c r="N39" s="162"/>
      <c r="O39" s="162">
        <f>SUM(O40:O54)</f>
        <v>0</v>
      </c>
      <c r="P39" s="162"/>
      <c r="Q39" s="162">
        <f>SUM(Q40:Q54)</f>
        <v>0</v>
      </c>
      <c r="R39" s="163"/>
      <c r="S39" s="163"/>
      <c r="T39" s="163"/>
      <c r="U39" s="163"/>
      <c r="V39" s="163">
        <f>SUM(V40:V54)</f>
        <v>0</v>
      </c>
      <c r="W39" s="163"/>
      <c r="X39" s="163"/>
      <c r="Y39" s="163"/>
      <c r="AG39" t="s">
        <v>158</v>
      </c>
    </row>
    <row r="40" spans="1:60" outlineLevel="1" x14ac:dyDescent="0.2">
      <c r="A40" s="171">
        <v>14</v>
      </c>
      <c r="B40" s="172" t="s">
        <v>202</v>
      </c>
      <c r="C40" s="179" t="s">
        <v>237</v>
      </c>
      <c r="D40" s="173" t="s">
        <v>195</v>
      </c>
      <c r="E40" s="174">
        <v>1</v>
      </c>
      <c r="F40" s="175"/>
      <c r="G40" s="176">
        <f>ROUND(E40*F40,2)</f>
        <v>0</v>
      </c>
      <c r="H40" s="161"/>
      <c r="I40" s="160">
        <f>ROUND(E40*H40,2)</f>
        <v>0</v>
      </c>
      <c r="J40" s="161"/>
      <c r="K40" s="160">
        <f>ROUND(E40*J40,2)</f>
        <v>0</v>
      </c>
      <c r="L40" s="160">
        <v>21</v>
      </c>
      <c r="M40" s="160">
        <f>G40*(1+L40/100)</f>
        <v>0</v>
      </c>
      <c r="N40" s="159">
        <v>0</v>
      </c>
      <c r="O40" s="159">
        <f>ROUND(E40*N40,2)</f>
        <v>0</v>
      </c>
      <c r="P40" s="159">
        <v>0</v>
      </c>
      <c r="Q40" s="159">
        <f>ROUND(E40*P40,2)</f>
        <v>0</v>
      </c>
      <c r="R40" s="160"/>
      <c r="S40" s="160" t="s">
        <v>163</v>
      </c>
      <c r="T40" s="160" t="s">
        <v>160</v>
      </c>
      <c r="U40" s="160">
        <v>0</v>
      </c>
      <c r="V40" s="160">
        <f>ROUND(E40*U40,2)</f>
        <v>0</v>
      </c>
      <c r="W40" s="160"/>
      <c r="X40" s="160" t="s">
        <v>169</v>
      </c>
      <c r="Y40" s="160" t="s">
        <v>161</v>
      </c>
      <c r="Z40" s="150"/>
      <c r="AA40" s="150"/>
      <c r="AB40" s="150"/>
      <c r="AC40" s="150"/>
      <c r="AD40" s="150"/>
      <c r="AE40" s="150"/>
      <c r="AF40" s="150"/>
      <c r="AG40" s="150" t="s">
        <v>170</v>
      </c>
      <c r="AH40" s="150"/>
      <c r="AI40" s="150"/>
      <c r="AJ40" s="150"/>
      <c r="AK40" s="150"/>
      <c r="AL40" s="150"/>
      <c r="AM40" s="150"/>
      <c r="AN40" s="150"/>
      <c r="AO40" s="150"/>
      <c r="AP40" s="150"/>
      <c r="AQ40" s="150"/>
      <c r="AR40" s="150"/>
      <c r="AS40" s="150"/>
      <c r="AT40" s="150"/>
      <c r="AU40" s="150"/>
      <c r="AV40" s="150"/>
      <c r="AW40" s="150"/>
      <c r="AX40" s="150"/>
      <c r="AY40" s="150"/>
      <c r="AZ40" s="150"/>
      <c r="BA40" s="150"/>
      <c r="BB40" s="150"/>
      <c r="BC40" s="150"/>
      <c r="BD40" s="150"/>
      <c r="BE40" s="150"/>
      <c r="BF40" s="150"/>
      <c r="BG40" s="150"/>
      <c r="BH40" s="150"/>
    </row>
    <row r="41" spans="1:60" outlineLevel="2" x14ac:dyDescent="0.2">
      <c r="A41" s="157"/>
      <c r="B41" s="158"/>
      <c r="C41" s="272" t="s">
        <v>207</v>
      </c>
      <c r="D41" s="273"/>
      <c r="E41" s="273"/>
      <c r="F41" s="273"/>
      <c r="G41" s="273"/>
      <c r="H41" s="160"/>
      <c r="I41" s="160"/>
      <c r="J41" s="160"/>
      <c r="K41" s="160"/>
      <c r="L41" s="160"/>
      <c r="M41" s="160"/>
      <c r="N41" s="159"/>
      <c r="O41" s="159"/>
      <c r="P41" s="159"/>
      <c r="Q41" s="159"/>
      <c r="R41" s="160"/>
      <c r="S41" s="160"/>
      <c r="T41" s="160"/>
      <c r="U41" s="160"/>
      <c r="V41" s="160"/>
      <c r="W41" s="160"/>
      <c r="X41" s="160"/>
      <c r="Y41" s="160"/>
      <c r="Z41" s="150"/>
      <c r="AA41" s="150"/>
      <c r="AB41" s="150"/>
      <c r="AC41" s="150"/>
      <c r="AD41" s="150"/>
      <c r="AE41" s="150"/>
      <c r="AF41" s="150"/>
      <c r="AG41" s="150" t="s">
        <v>162</v>
      </c>
      <c r="AH41" s="150"/>
      <c r="AI41" s="150"/>
      <c r="AJ41" s="150"/>
      <c r="AK41" s="150"/>
      <c r="AL41" s="150"/>
      <c r="AM41" s="150"/>
      <c r="AN41" s="150"/>
      <c r="AO41" s="150"/>
      <c r="AP41" s="150"/>
      <c r="AQ41" s="150"/>
      <c r="AR41" s="150"/>
      <c r="AS41" s="150"/>
      <c r="AT41" s="150"/>
      <c r="AU41" s="150"/>
      <c r="AV41" s="150"/>
      <c r="AW41" s="150"/>
      <c r="AX41" s="150"/>
      <c r="AY41" s="150"/>
      <c r="AZ41" s="150"/>
      <c r="BA41" s="150"/>
      <c r="BB41" s="150"/>
      <c r="BC41" s="150"/>
      <c r="BD41" s="150"/>
      <c r="BE41" s="150"/>
      <c r="BF41" s="150"/>
      <c r="BG41" s="150"/>
      <c r="BH41" s="150"/>
    </row>
    <row r="42" spans="1:60" outlineLevel="3" x14ac:dyDescent="0.2">
      <c r="A42" s="157"/>
      <c r="B42" s="158"/>
      <c r="C42" s="258" t="s">
        <v>214</v>
      </c>
      <c r="D42" s="259"/>
      <c r="E42" s="259"/>
      <c r="F42" s="259"/>
      <c r="G42" s="259"/>
      <c r="H42" s="160"/>
      <c r="I42" s="160"/>
      <c r="J42" s="160"/>
      <c r="K42" s="160"/>
      <c r="L42" s="160"/>
      <c r="M42" s="160"/>
      <c r="N42" s="159"/>
      <c r="O42" s="159"/>
      <c r="P42" s="159"/>
      <c r="Q42" s="159"/>
      <c r="R42" s="160"/>
      <c r="S42" s="160"/>
      <c r="T42" s="160"/>
      <c r="U42" s="160"/>
      <c r="V42" s="160"/>
      <c r="W42" s="160"/>
      <c r="X42" s="160"/>
      <c r="Y42" s="160"/>
      <c r="Z42" s="150"/>
      <c r="AA42" s="150"/>
      <c r="AB42" s="150"/>
      <c r="AC42" s="150"/>
      <c r="AD42" s="150"/>
      <c r="AE42" s="150"/>
      <c r="AF42" s="150"/>
      <c r="AG42" s="150" t="s">
        <v>162</v>
      </c>
      <c r="AH42" s="150"/>
      <c r="AI42" s="150"/>
      <c r="AJ42" s="150"/>
      <c r="AK42" s="150"/>
      <c r="AL42" s="150"/>
      <c r="AM42" s="150"/>
      <c r="AN42" s="150"/>
      <c r="AO42" s="150"/>
      <c r="AP42" s="150"/>
      <c r="AQ42" s="150"/>
      <c r="AR42" s="150"/>
      <c r="AS42" s="150"/>
      <c r="AT42" s="150"/>
      <c r="AU42" s="150"/>
      <c r="AV42" s="150"/>
      <c r="AW42" s="150"/>
      <c r="AX42" s="150"/>
      <c r="AY42" s="150"/>
      <c r="AZ42" s="150"/>
      <c r="BA42" s="150"/>
      <c r="BB42" s="150"/>
      <c r="BC42" s="150"/>
      <c r="BD42" s="150"/>
      <c r="BE42" s="150"/>
      <c r="BF42" s="150"/>
      <c r="BG42" s="150"/>
      <c r="BH42" s="150"/>
    </row>
    <row r="43" spans="1:60" outlineLevel="3" x14ac:dyDescent="0.2">
      <c r="A43" s="157"/>
      <c r="B43" s="158"/>
      <c r="C43" s="258" t="s">
        <v>238</v>
      </c>
      <c r="D43" s="259"/>
      <c r="E43" s="259"/>
      <c r="F43" s="259"/>
      <c r="G43" s="259"/>
      <c r="H43" s="160"/>
      <c r="I43" s="160"/>
      <c r="J43" s="160"/>
      <c r="K43" s="160"/>
      <c r="L43" s="160"/>
      <c r="M43" s="160"/>
      <c r="N43" s="159"/>
      <c r="O43" s="159"/>
      <c r="P43" s="159"/>
      <c r="Q43" s="159"/>
      <c r="R43" s="160"/>
      <c r="S43" s="160"/>
      <c r="T43" s="160"/>
      <c r="U43" s="160"/>
      <c r="V43" s="160"/>
      <c r="W43" s="160"/>
      <c r="X43" s="160"/>
      <c r="Y43" s="160"/>
      <c r="Z43" s="150"/>
      <c r="AA43" s="150"/>
      <c r="AB43" s="150"/>
      <c r="AC43" s="150"/>
      <c r="AD43" s="150"/>
      <c r="AE43" s="150"/>
      <c r="AF43" s="150"/>
      <c r="AG43" s="150" t="s">
        <v>162</v>
      </c>
      <c r="AH43" s="150"/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0"/>
      <c r="AT43" s="150"/>
      <c r="AU43" s="150"/>
      <c r="AV43" s="150"/>
      <c r="AW43" s="150"/>
      <c r="AX43" s="150"/>
      <c r="AY43" s="150"/>
      <c r="AZ43" s="150"/>
      <c r="BA43" s="150"/>
      <c r="BB43" s="150"/>
      <c r="BC43" s="150"/>
      <c r="BD43" s="150"/>
      <c r="BE43" s="150"/>
      <c r="BF43" s="150"/>
      <c r="BG43" s="150"/>
      <c r="BH43" s="150"/>
    </row>
    <row r="44" spans="1:60" outlineLevel="3" x14ac:dyDescent="0.2">
      <c r="A44" s="157"/>
      <c r="B44" s="158"/>
      <c r="C44" s="258" t="s">
        <v>239</v>
      </c>
      <c r="D44" s="259"/>
      <c r="E44" s="259"/>
      <c r="F44" s="259"/>
      <c r="G44" s="259"/>
      <c r="H44" s="160"/>
      <c r="I44" s="160"/>
      <c r="J44" s="160"/>
      <c r="K44" s="160"/>
      <c r="L44" s="160"/>
      <c r="M44" s="160"/>
      <c r="N44" s="159"/>
      <c r="O44" s="159"/>
      <c r="P44" s="159"/>
      <c r="Q44" s="159"/>
      <c r="R44" s="160"/>
      <c r="S44" s="160"/>
      <c r="T44" s="160"/>
      <c r="U44" s="160"/>
      <c r="V44" s="160"/>
      <c r="W44" s="160"/>
      <c r="X44" s="160"/>
      <c r="Y44" s="160"/>
      <c r="Z44" s="150"/>
      <c r="AA44" s="150"/>
      <c r="AB44" s="150"/>
      <c r="AC44" s="150"/>
      <c r="AD44" s="150"/>
      <c r="AE44" s="150"/>
      <c r="AF44" s="150"/>
      <c r="AG44" s="150" t="s">
        <v>162</v>
      </c>
      <c r="AH44" s="150"/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50"/>
      <c r="AU44" s="150"/>
      <c r="AV44" s="150"/>
      <c r="AW44" s="150"/>
      <c r="AX44" s="150"/>
      <c r="AY44" s="150"/>
      <c r="AZ44" s="150"/>
      <c r="BA44" s="150"/>
      <c r="BB44" s="150"/>
      <c r="BC44" s="150"/>
      <c r="BD44" s="150"/>
      <c r="BE44" s="150"/>
      <c r="BF44" s="150"/>
      <c r="BG44" s="150"/>
      <c r="BH44" s="150"/>
    </row>
    <row r="45" spans="1:60" ht="22.5" outlineLevel="3" x14ac:dyDescent="0.2">
      <c r="A45" s="157"/>
      <c r="B45" s="158"/>
      <c r="C45" s="258" t="s">
        <v>240</v>
      </c>
      <c r="D45" s="259"/>
      <c r="E45" s="259"/>
      <c r="F45" s="259"/>
      <c r="G45" s="259"/>
      <c r="H45" s="160"/>
      <c r="I45" s="160"/>
      <c r="J45" s="160"/>
      <c r="K45" s="160"/>
      <c r="L45" s="160"/>
      <c r="M45" s="160"/>
      <c r="N45" s="159"/>
      <c r="O45" s="159"/>
      <c r="P45" s="159"/>
      <c r="Q45" s="159"/>
      <c r="R45" s="160"/>
      <c r="S45" s="160"/>
      <c r="T45" s="160"/>
      <c r="U45" s="160"/>
      <c r="V45" s="160"/>
      <c r="W45" s="160"/>
      <c r="X45" s="160"/>
      <c r="Y45" s="160"/>
      <c r="Z45" s="150"/>
      <c r="AA45" s="150"/>
      <c r="AB45" s="150"/>
      <c r="AC45" s="150"/>
      <c r="AD45" s="150"/>
      <c r="AE45" s="150"/>
      <c r="AF45" s="150"/>
      <c r="AG45" s="150" t="s">
        <v>162</v>
      </c>
      <c r="AH45" s="150"/>
      <c r="AI45" s="150"/>
      <c r="AJ45" s="150"/>
      <c r="AK45" s="150"/>
      <c r="AL45" s="150"/>
      <c r="AM45" s="150"/>
      <c r="AN45" s="150"/>
      <c r="AO45" s="150"/>
      <c r="AP45" s="150"/>
      <c r="AQ45" s="150"/>
      <c r="AR45" s="150"/>
      <c r="AS45" s="150"/>
      <c r="AT45" s="150"/>
      <c r="AU45" s="150"/>
      <c r="AV45" s="150"/>
      <c r="AW45" s="150"/>
      <c r="AX45" s="150"/>
      <c r="AY45" s="150"/>
      <c r="AZ45" s="150"/>
      <c r="BA45" s="177" t="str">
        <f>C45</f>
        <v>-	Sestava skákacích balónů různých velikostí a barevnosti. Kónické zakončení v místě úchytu kotevního řetězu.</v>
      </c>
      <c r="BB45" s="150"/>
      <c r="BC45" s="150"/>
      <c r="BD45" s="150"/>
      <c r="BE45" s="150"/>
      <c r="BF45" s="150"/>
      <c r="BG45" s="150"/>
      <c r="BH45" s="150"/>
    </row>
    <row r="46" spans="1:60" outlineLevel="3" x14ac:dyDescent="0.2">
      <c r="A46" s="157"/>
      <c r="B46" s="158"/>
      <c r="C46" s="258" t="s">
        <v>241</v>
      </c>
      <c r="D46" s="259"/>
      <c r="E46" s="259"/>
      <c r="F46" s="259"/>
      <c r="G46" s="259"/>
      <c r="H46" s="160"/>
      <c r="I46" s="160"/>
      <c r="J46" s="160"/>
      <c r="K46" s="160"/>
      <c r="L46" s="160"/>
      <c r="M46" s="160"/>
      <c r="N46" s="159"/>
      <c r="O46" s="159"/>
      <c r="P46" s="159"/>
      <c r="Q46" s="159"/>
      <c r="R46" s="160"/>
      <c r="S46" s="160"/>
      <c r="T46" s="160"/>
      <c r="U46" s="160"/>
      <c r="V46" s="160"/>
      <c r="W46" s="160"/>
      <c r="X46" s="160"/>
      <c r="Y46" s="160"/>
      <c r="Z46" s="150"/>
      <c r="AA46" s="150"/>
      <c r="AB46" s="150"/>
      <c r="AC46" s="150"/>
      <c r="AD46" s="150"/>
      <c r="AE46" s="150"/>
      <c r="AF46" s="150"/>
      <c r="AG46" s="150" t="s">
        <v>162</v>
      </c>
      <c r="AH46" s="150"/>
      <c r="AI46" s="150"/>
      <c r="AJ46" s="150"/>
      <c r="AK46" s="150"/>
      <c r="AL46" s="150"/>
      <c r="AM46" s="150"/>
      <c r="AN46" s="150"/>
      <c r="AO46" s="150"/>
      <c r="AP46" s="150"/>
      <c r="AQ46" s="150"/>
      <c r="AR46" s="150"/>
      <c r="AS46" s="150"/>
      <c r="AT46" s="150"/>
      <c r="AU46" s="150"/>
      <c r="AV46" s="150"/>
      <c r="AW46" s="150"/>
      <c r="AX46" s="150"/>
      <c r="AY46" s="150"/>
      <c r="AZ46" s="150"/>
      <c r="BA46" s="150"/>
      <c r="BB46" s="150"/>
      <c r="BC46" s="150"/>
      <c r="BD46" s="150"/>
      <c r="BE46" s="150"/>
      <c r="BF46" s="150"/>
      <c r="BG46" s="150"/>
      <c r="BH46" s="150"/>
    </row>
    <row r="47" spans="1:60" outlineLevel="3" x14ac:dyDescent="0.2">
      <c r="A47" s="157"/>
      <c r="B47" s="158"/>
      <c r="C47" s="258" t="s">
        <v>242</v>
      </c>
      <c r="D47" s="259"/>
      <c r="E47" s="259"/>
      <c r="F47" s="259"/>
      <c r="G47" s="259"/>
      <c r="H47" s="160"/>
      <c r="I47" s="160"/>
      <c r="J47" s="160"/>
      <c r="K47" s="160"/>
      <c r="L47" s="160"/>
      <c r="M47" s="160"/>
      <c r="N47" s="159"/>
      <c r="O47" s="159"/>
      <c r="P47" s="159"/>
      <c r="Q47" s="159"/>
      <c r="R47" s="160"/>
      <c r="S47" s="160"/>
      <c r="T47" s="160"/>
      <c r="U47" s="160"/>
      <c r="V47" s="160"/>
      <c r="W47" s="160"/>
      <c r="X47" s="160"/>
      <c r="Y47" s="160"/>
      <c r="Z47" s="150"/>
      <c r="AA47" s="150"/>
      <c r="AB47" s="150"/>
      <c r="AC47" s="150"/>
      <c r="AD47" s="150"/>
      <c r="AE47" s="150"/>
      <c r="AF47" s="150"/>
      <c r="AG47" s="150" t="s">
        <v>162</v>
      </c>
      <c r="AH47" s="150"/>
      <c r="AI47" s="150"/>
      <c r="AJ47" s="150"/>
      <c r="AK47" s="150"/>
      <c r="AL47" s="150"/>
      <c r="AM47" s="150"/>
      <c r="AN47" s="150"/>
      <c r="AO47" s="150"/>
      <c r="AP47" s="150"/>
      <c r="AQ47" s="150"/>
      <c r="AR47" s="150"/>
      <c r="AS47" s="150"/>
      <c r="AT47" s="150"/>
      <c r="AU47" s="150"/>
      <c r="AV47" s="150"/>
      <c r="AW47" s="150"/>
      <c r="AX47" s="150"/>
      <c r="AY47" s="150"/>
      <c r="AZ47" s="150"/>
      <c r="BA47" s="150"/>
      <c r="BB47" s="150"/>
      <c r="BC47" s="150"/>
      <c r="BD47" s="150"/>
      <c r="BE47" s="150"/>
      <c r="BF47" s="150"/>
      <c r="BG47" s="150"/>
      <c r="BH47" s="150"/>
    </row>
    <row r="48" spans="1:60" outlineLevel="3" x14ac:dyDescent="0.2">
      <c r="A48" s="157"/>
      <c r="B48" s="158"/>
      <c r="C48" s="258" t="s">
        <v>245</v>
      </c>
      <c r="D48" s="259"/>
      <c r="E48" s="259"/>
      <c r="F48" s="259"/>
      <c r="G48" s="259"/>
      <c r="H48" s="160"/>
      <c r="I48" s="160"/>
      <c r="J48" s="160"/>
      <c r="K48" s="160"/>
      <c r="L48" s="160"/>
      <c r="M48" s="160"/>
      <c r="N48" s="159"/>
      <c r="O48" s="159"/>
      <c r="P48" s="159"/>
      <c r="Q48" s="159"/>
      <c r="R48" s="160"/>
      <c r="S48" s="160"/>
      <c r="T48" s="160"/>
      <c r="U48" s="160"/>
      <c r="V48" s="160"/>
      <c r="W48" s="160"/>
      <c r="X48" s="160"/>
      <c r="Y48" s="160"/>
      <c r="Z48" s="150"/>
      <c r="AA48" s="150"/>
      <c r="AB48" s="150"/>
      <c r="AC48" s="150"/>
      <c r="AD48" s="150"/>
      <c r="AE48" s="150"/>
      <c r="AF48" s="150"/>
      <c r="AG48" s="150" t="s">
        <v>162</v>
      </c>
      <c r="AH48" s="150"/>
      <c r="AI48" s="150"/>
      <c r="AJ48" s="150"/>
      <c r="AK48" s="150"/>
      <c r="AL48" s="150"/>
      <c r="AM48" s="150"/>
      <c r="AN48" s="150"/>
      <c r="AO48" s="150"/>
      <c r="AP48" s="150"/>
      <c r="AQ48" s="150"/>
      <c r="AR48" s="150"/>
      <c r="AS48" s="150"/>
      <c r="AT48" s="150"/>
      <c r="AU48" s="150"/>
      <c r="AV48" s="150"/>
      <c r="AW48" s="150"/>
      <c r="AX48" s="150"/>
      <c r="AY48" s="150"/>
      <c r="AZ48" s="150"/>
      <c r="BA48" s="150"/>
      <c r="BB48" s="150"/>
      <c r="BC48" s="150"/>
      <c r="BD48" s="150"/>
      <c r="BE48" s="150"/>
      <c r="BF48" s="150"/>
      <c r="BG48" s="150"/>
      <c r="BH48" s="150"/>
    </row>
    <row r="49" spans="1:60" outlineLevel="3" x14ac:dyDescent="0.2">
      <c r="A49" s="157"/>
      <c r="B49" s="158"/>
      <c r="C49" s="258" t="s">
        <v>246</v>
      </c>
      <c r="D49" s="259"/>
      <c r="E49" s="259"/>
      <c r="F49" s="259"/>
      <c r="G49" s="259"/>
      <c r="H49" s="160"/>
      <c r="I49" s="160"/>
      <c r="J49" s="160"/>
      <c r="K49" s="160"/>
      <c r="L49" s="160"/>
      <c r="M49" s="160"/>
      <c r="N49" s="159"/>
      <c r="O49" s="159"/>
      <c r="P49" s="159"/>
      <c r="Q49" s="159"/>
      <c r="R49" s="160"/>
      <c r="S49" s="160"/>
      <c r="T49" s="160"/>
      <c r="U49" s="160"/>
      <c r="V49" s="160"/>
      <c r="W49" s="160"/>
      <c r="X49" s="160"/>
      <c r="Y49" s="160"/>
      <c r="Z49" s="150"/>
      <c r="AA49" s="150"/>
      <c r="AB49" s="150"/>
      <c r="AC49" s="150"/>
      <c r="AD49" s="150"/>
      <c r="AE49" s="150"/>
      <c r="AF49" s="150"/>
      <c r="AG49" s="150" t="s">
        <v>162</v>
      </c>
      <c r="AH49" s="150"/>
      <c r="AI49" s="150"/>
      <c r="AJ49" s="150"/>
      <c r="AK49" s="150"/>
      <c r="AL49" s="150"/>
      <c r="AM49" s="150"/>
      <c r="AN49" s="150"/>
      <c r="AO49" s="150"/>
      <c r="AP49" s="150"/>
      <c r="AQ49" s="150"/>
      <c r="AR49" s="150"/>
      <c r="AS49" s="150"/>
      <c r="AT49" s="150"/>
      <c r="AU49" s="150"/>
      <c r="AV49" s="150"/>
      <c r="AW49" s="150"/>
      <c r="AX49" s="150"/>
      <c r="AY49" s="150"/>
      <c r="AZ49" s="150"/>
      <c r="BA49" s="150"/>
      <c r="BB49" s="150"/>
      <c r="BC49" s="150"/>
      <c r="BD49" s="150"/>
      <c r="BE49" s="150"/>
      <c r="BF49" s="150"/>
      <c r="BG49" s="150"/>
      <c r="BH49" s="150"/>
    </row>
    <row r="50" spans="1:60" outlineLevel="3" x14ac:dyDescent="0.2">
      <c r="A50" s="157"/>
      <c r="B50" s="158"/>
      <c r="C50" s="258" t="s">
        <v>247</v>
      </c>
      <c r="D50" s="259"/>
      <c r="E50" s="259"/>
      <c r="F50" s="259"/>
      <c r="G50" s="259"/>
      <c r="H50" s="160"/>
      <c r="I50" s="160"/>
      <c r="J50" s="160"/>
      <c r="K50" s="160"/>
      <c r="L50" s="160"/>
      <c r="M50" s="160"/>
      <c r="N50" s="159"/>
      <c r="O50" s="159"/>
      <c r="P50" s="159"/>
      <c r="Q50" s="159"/>
      <c r="R50" s="160"/>
      <c r="S50" s="160"/>
      <c r="T50" s="160"/>
      <c r="U50" s="160"/>
      <c r="V50" s="160"/>
      <c r="W50" s="160"/>
      <c r="X50" s="160"/>
      <c r="Y50" s="160"/>
      <c r="Z50" s="150"/>
      <c r="AA50" s="150"/>
      <c r="AB50" s="150"/>
      <c r="AC50" s="150"/>
      <c r="AD50" s="150"/>
      <c r="AE50" s="150"/>
      <c r="AF50" s="150"/>
      <c r="AG50" s="150" t="s">
        <v>162</v>
      </c>
      <c r="AH50" s="150"/>
      <c r="AI50" s="150"/>
      <c r="AJ50" s="150"/>
      <c r="AK50" s="150"/>
      <c r="AL50" s="150"/>
      <c r="AM50" s="150"/>
      <c r="AN50" s="150"/>
      <c r="AO50" s="150"/>
      <c r="AP50" s="150"/>
      <c r="AQ50" s="150"/>
      <c r="AR50" s="150"/>
      <c r="AS50" s="150"/>
      <c r="AT50" s="150"/>
      <c r="AU50" s="150"/>
      <c r="AV50" s="150"/>
      <c r="AW50" s="150"/>
      <c r="AX50" s="150"/>
      <c r="AY50" s="150"/>
      <c r="AZ50" s="150"/>
      <c r="BA50" s="150"/>
      <c r="BB50" s="150"/>
      <c r="BC50" s="150"/>
      <c r="BD50" s="150"/>
      <c r="BE50" s="150"/>
      <c r="BF50" s="150"/>
      <c r="BG50" s="150"/>
      <c r="BH50" s="150"/>
    </row>
    <row r="51" spans="1:60" outlineLevel="3" x14ac:dyDescent="0.2">
      <c r="A51" s="157"/>
      <c r="B51" s="158"/>
      <c r="C51" s="258" t="s">
        <v>248</v>
      </c>
      <c r="D51" s="259"/>
      <c r="E51" s="259"/>
      <c r="F51" s="259"/>
      <c r="G51" s="259"/>
      <c r="H51" s="160"/>
      <c r="I51" s="160"/>
      <c r="J51" s="160"/>
      <c r="K51" s="160"/>
      <c r="L51" s="160"/>
      <c r="M51" s="160"/>
      <c r="N51" s="159"/>
      <c r="O51" s="159"/>
      <c r="P51" s="159"/>
      <c r="Q51" s="159"/>
      <c r="R51" s="160"/>
      <c r="S51" s="160"/>
      <c r="T51" s="160"/>
      <c r="U51" s="160"/>
      <c r="V51" s="160"/>
      <c r="W51" s="160"/>
      <c r="X51" s="160"/>
      <c r="Y51" s="160"/>
      <c r="Z51" s="150"/>
      <c r="AA51" s="150"/>
      <c r="AB51" s="150"/>
      <c r="AC51" s="150"/>
      <c r="AD51" s="150"/>
      <c r="AE51" s="150"/>
      <c r="AF51" s="150"/>
      <c r="AG51" s="150" t="s">
        <v>162</v>
      </c>
      <c r="AH51" s="150"/>
      <c r="AI51" s="150"/>
      <c r="AJ51" s="150"/>
      <c r="AK51" s="150"/>
      <c r="AL51" s="150"/>
      <c r="AM51" s="150"/>
      <c r="AN51" s="150"/>
      <c r="AO51" s="150"/>
      <c r="AP51" s="150"/>
      <c r="AQ51" s="150"/>
      <c r="AR51" s="150"/>
      <c r="AS51" s="150"/>
      <c r="AT51" s="150"/>
      <c r="AU51" s="150"/>
      <c r="AV51" s="150"/>
      <c r="AW51" s="150"/>
      <c r="AX51" s="150"/>
      <c r="AY51" s="150"/>
      <c r="AZ51" s="150"/>
      <c r="BA51" s="150"/>
      <c r="BB51" s="150"/>
      <c r="BC51" s="150"/>
      <c r="BD51" s="150"/>
      <c r="BE51" s="150"/>
      <c r="BF51" s="150"/>
      <c r="BG51" s="150"/>
      <c r="BH51" s="150"/>
    </row>
    <row r="52" spans="1:60" outlineLevel="3" x14ac:dyDescent="0.2">
      <c r="A52" s="157"/>
      <c r="B52" s="158"/>
      <c r="C52" s="258" t="s">
        <v>243</v>
      </c>
      <c r="D52" s="259"/>
      <c r="E52" s="259"/>
      <c r="F52" s="259"/>
      <c r="G52" s="259"/>
      <c r="H52" s="160"/>
      <c r="I52" s="160"/>
      <c r="J52" s="160"/>
      <c r="K52" s="160"/>
      <c r="L52" s="160"/>
      <c r="M52" s="160"/>
      <c r="N52" s="159"/>
      <c r="O52" s="159"/>
      <c r="P52" s="159"/>
      <c r="Q52" s="159"/>
      <c r="R52" s="160"/>
      <c r="S52" s="160"/>
      <c r="T52" s="160"/>
      <c r="U52" s="160"/>
      <c r="V52" s="160"/>
      <c r="W52" s="160"/>
      <c r="X52" s="160"/>
      <c r="Y52" s="160"/>
      <c r="Z52" s="150"/>
      <c r="AA52" s="150"/>
      <c r="AB52" s="150"/>
      <c r="AC52" s="150"/>
      <c r="AD52" s="150"/>
      <c r="AE52" s="150"/>
      <c r="AF52" s="150"/>
      <c r="AG52" s="150" t="s">
        <v>162</v>
      </c>
      <c r="AH52" s="150"/>
      <c r="AI52" s="150"/>
      <c r="AJ52" s="150"/>
      <c r="AK52" s="150"/>
      <c r="AL52" s="150"/>
      <c r="AM52" s="150"/>
      <c r="AN52" s="150"/>
      <c r="AO52" s="150"/>
      <c r="AP52" s="150"/>
      <c r="AQ52" s="150"/>
      <c r="AR52" s="150"/>
      <c r="AS52" s="150"/>
      <c r="AT52" s="150"/>
      <c r="AU52" s="150"/>
      <c r="AV52" s="150"/>
      <c r="AW52" s="150"/>
      <c r="AX52" s="150"/>
      <c r="AY52" s="150"/>
      <c r="AZ52" s="150"/>
      <c r="BA52" s="150"/>
      <c r="BB52" s="150"/>
      <c r="BC52" s="150"/>
      <c r="BD52" s="150"/>
      <c r="BE52" s="150"/>
      <c r="BF52" s="150"/>
      <c r="BG52" s="150"/>
      <c r="BH52" s="150"/>
    </row>
    <row r="53" spans="1:60" outlineLevel="3" x14ac:dyDescent="0.2">
      <c r="A53" s="157"/>
      <c r="B53" s="158"/>
      <c r="C53" s="258" t="s">
        <v>217</v>
      </c>
      <c r="D53" s="259"/>
      <c r="E53" s="259"/>
      <c r="F53" s="259"/>
      <c r="G53" s="259"/>
      <c r="H53" s="160"/>
      <c r="I53" s="160"/>
      <c r="J53" s="160"/>
      <c r="K53" s="160"/>
      <c r="L53" s="160"/>
      <c r="M53" s="160"/>
      <c r="N53" s="159"/>
      <c r="O53" s="159"/>
      <c r="P53" s="159"/>
      <c r="Q53" s="159"/>
      <c r="R53" s="160"/>
      <c r="S53" s="160"/>
      <c r="T53" s="160"/>
      <c r="U53" s="160"/>
      <c r="V53" s="160"/>
      <c r="W53" s="160"/>
      <c r="X53" s="160"/>
      <c r="Y53" s="160"/>
      <c r="Z53" s="150"/>
      <c r="AA53" s="150"/>
      <c r="AB53" s="150"/>
      <c r="AC53" s="150"/>
      <c r="AD53" s="150"/>
      <c r="AE53" s="150"/>
      <c r="AF53" s="150"/>
      <c r="AG53" s="150" t="s">
        <v>162</v>
      </c>
      <c r="AH53" s="150"/>
      <c r="AI53" s="150"/>
      <c r="AJ53" s="150"/>
      <c r="AK53" s="150"/>
      <c r="AL53" s="150"/>
      <c r="AM53" s="150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50"/>
      <c r="BA53" s="150"/>
      <c r="BB53" s="150"/>
      <c r="BC53" s="150"/>
      <c r="BD53" s="150"/>
      <c r="BE53" s="150"/>
      <c r="BF53" s="150"/>
      <c r="BG53" s="150"/>
      <c r="BH53" s="150"/>
    </row>
    <row r="54" spans="1:60" outlineLevel="3" x14ac:dyDescent="0.2">
      <c r="A54" s="157"/>
      <c r="B54" s="158"/>
      <c r="C54" s="258" t="s">
        <v>244</v>
      </c>
      <c r="D54" s="259"/>
      <c r="E54" s="259"/>
      <c r="F54" s="259"/>
      <c r="G54" s="259"/>
      <c r="H54" s="160"/>
      <c r="I54" s="160"/>
      <c r="J54" s="160"/>
      <c r="K54" s="160"/>
      <c r="L54" s="160"/>
      <c r="M54" s="160"/>
      <c r="N54" s="159"/>
      <c r="O54" s="159"/>
      <c r="P54" s="159"/>
      <c r="Q54" s="159"/>
      <c r="R54" s="160"/>
      <c r="S54" s="160"/>
      <c r="T54" s="160"/>
      <c r="U54" s="160"/>
      <c r="V54" s="160"/>
      <c r="W54" s="160"/>
      <c r="X54" s="160"/>
      <c r="Y54" s="160"/>
      <c r="Z54" s="150"/>
      <c r="AA54" s="150"/>
      <c r="AB54" s="150"/>
      <c r="AC54" s="150"/>
      <c r="AD54" s="150"/>
      <c r="AE54" s="150"/>
      <c r="AF54" s="150"/>
      <c r="AG54" s="150" t="s">
        <v>162</v>
      </c>
      <c r="AH54" s="150"/>
      <c r="AI54" s="150"/>
      <c r="AJ54" s="150"/>
      <c r="AK54" s="150"/>
      <c r="AL54" s="150"/>
      <c r="AM54" s="150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50"/>
      <c r="BA54" s="150"/>
      <c r="BB54" s="150"/>
      <c r="BC54" s="150"/>
      <c r="BD54" s="150"/>
      <c r="BE54" s="150"/>
      <c r="BF54" s="150"/>
      <c r="BG54" s="150"/>
      <c r="BH54" s="150"/>
    </row>
    <row r="55" spans="1:60" x14ac:dyDescent="0.2">
      <c r="A55" s="3"/>
      <c r="B55" s="4"/>
      <c r="C55" s="180"/>
      <c r="D55" s="6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AE55">
        <v>12</v>
      </c>
      <c r="AF55">
        <v>21</v>
      </c>
      <c r="AG55" t="s">
        <v>143</v>
      </c>
    </row>
    <row r="56" spans="1:60" x14ac:dyDescent="0.2">
      <c r="A56" s="153"/>
      <c r="B56" s="154" t="s">
        <v>31</v>
      </c>
      <c r="C56" s="181"/>
      <c r="D56" s="155"/>
      <c r="E56" s="156"/>
      <c r="F56" s="156"/>
      <c r="G56" s="170">
        <f>G8+G23+G29+G32+G37+G39</f>
        <v>0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AE56">
        <f>SUMIF(L7:L54,AE55,G7:G54)</f>
        <v>0</v>
      </c>
      <c r="AF56">
        <f>SUMIF(L7:L54,AF55,G7:G54)</f>
        <v>0</v>
      </c>
      <c r="AG56" t="s">
        <v>164</v>
      </c>
    </row>
    <row r="57" spans="1:60" x14ac:dyDescent="0.2">
      <c r="A57" s="3"/>
      <c r="B57" s="4"/>
      <c r="C57" s="180"/>
      <c r="D57" s="6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60" x14ac:dyDescent="0.2">
      <c r="A58" s="3"/>
      <c r="B58" s="4"/>
      <c r="C58" s="180"/>
      <c r="D58" s="6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60" x14ac:dyDescent="0.2">
      <c r="A59" s="256" t="s">
        <v>165</v>
      </c>
      <c r="B59" s="256"/>
      <c r="C59" s="257"/>
      <c r="D59" s="6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60" x14ac:dyDescent="0.2">
      <c r="A60" s="260"/>
      <c r="B60" s="261"/>
      <c r="C60" s="262"/>
      <c r="D60" s="261"/>
      <c r="E60" s="261"/>
      <c r="F60" s="261"/>
      <c r="G60" s="26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AG60" t="s">
        <v>166</v>
      </c>
    </row>
    <row r="61" spans="1:60" x14ac:dyDescent="0.2">
      <c r="A61" s="264"/>
      <c r="B61" s="265"/>
      <c r="C61" s="266"/>
      <c r="D61" s="265"/>
      <c r="E61" s="265"/>
      <c r="F61" s="265"/>
      <c r="G61" s="267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60" x14ac:dyDescent="0.2">
      <c r="A62" s="264"/>
      <c r="B62" s="265"/>
      <c r="C62" s="266"/>
      <c r="D62" s="265"/>
      <c r="E62" s="265"/>
      <c r="F62" s="265"/>
      <c r="G62" s="267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60" x14ac:dyDescent="0.2">
      <c r="A63" s="264"/>
      <c r="B63" s="265"/>
      <c r="C63" s="266"/>
      <c r="D63" s="265"/>
      <c r="E63" s="265"/>
      <c r="F63" s="265"/>
      <c r="G63" s="267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60" x14ac:dyDescent="0.2">
      <c r="A64" s="268"/>
      <c r="B64" s="269"/>
      <c r="C64" s="270"/>
      <c r="D64" s="269"/>
      <c r="E64" s="269"/>
      <c r="F64" s="269"/>
      <c r="G64" s="271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33" x14ac:dyDescent="0.2">
      <c r="A65" s="3"/>
      <c r="B65" s="4"/>
      <c r="C65" s="180"/>
      <c r="D65" s="6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33" x14ac:dyDescent="0.2">
      <c r="C66" s="182"/>
      <c r="D66" s="10"/>
      <c r="AG66" t="s">
        <v>167</v>
      </c>
    </row>
    <row r="67" spans="1:33" x14ac:dyDescent="0.2">
      <c r="D67" s="10"/>
    </row>
    <row r="68" spans="1:33" x14ac:dyDescent="0.2">
      <c r="D68" s="10"/>
    </row>
    <row r="69" spans="1:33" x14ac:dyDescent="0.2">
      <c r="D69" s="10"/>
    </row>
    <row r="70" spans="1:33" x14ac:dyDescent="0.2">
      <c r="D70" s="10"/>
    </row>
    <row r="71" spans="1:33" x14ac:dyDescent="0.2">
      <c r="D71" s="10"/>
    </row>
    <row r="72" spans="1:33" x14ac:dyDescent="0.2">
      <c r="D72" s="10"/>
    </row>
    <row r="73" spans="1:33" x14ac:dyDescent="0.2">
      <c r="D73" s="10"/>
    </row>
    <row r="74" spans="1:33" x14ac:dyDescent="0.2">
      <c r="D74" s="10"/>
    </row>
    <row r="75" spans="1:33" x14ac:dyDescent="0.2">
      <c r="D75" s="10"/>
    </row>
    <row r="76" spans="1:33" x14ac:dyDescent="0.2">
      <c r="D76" s="10"/>
    </row>
    <row r="77" spans="1:33" x14ac:dyDescent="0.2">
      <c r="D77" s="10"/>
    </row>
    <row r="78" spans="1:33" x14ac:dyDescent="0.2">
      <c r="D78" s="10"/>
    </row>
    <row r="79" spans="1:33" x14ac:dyDescent="0.2">
      <c r="D79" s="10"/>
    </row>
    <row r="80" spans="1:33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20">
    <mergeCell ref="A60:G64"/>
    <mergeCell ref="C41:G41"/>
    <mergeCell ref="C42:G42"/>
    <mergeCell ref="C43:G43"/>
    <mergeCell ref="C44:G44"/>
    <mergeCell ref="A1:G1"/>
    <mergeCell ref="C2:G2"/>
    <mergeCell ref="C3:G3"/>
    <mergeCell ref="C4:G4"/>
    <mergeCell ref="A59:C59"/>
    <mergeCell ref="C51:G51"/>
    <mergeCell ref="C52:G52"/>
    <mergeCell ref="C53:G53"/>
    <mergeCell ref="C54:G54"/>
    <mergeCell ref="C45:G45"/>
    <mergeCell ref="C46:G46"/>
    <mergeCell ref="C47:G47"/>
    <mergeCell ref="C48:G48"/>
    <mergeCell ref="C49:G49"/>
    <mergeCell ref="C50:G50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outlinePr summaryBelow="0"/>
  </sheetPr>
  <dimension ref="A1:BH5000"/>
  <sheetViews>
    <sheetView workbookViewId="0">
      <pane ySplit="7" topLeftCell="A41" activePane="bottomLeft" state="frozen"/>
      <selection pane="bottomLeft" sqref="A1:XFD1"/>
    </sheetView>
  </sheetViews>
  <sheetFormatPr defaultRowHeight="12.75" outlineLevelRow="3" x14ac:dyDescent="0.2"/>
  <cols>
    <col min="1" max="1" width="3.42578125" customWidth="1"/>
    <col min="2" max="2" width="12.5703125" style="124" customWidth="1"/>
    <col min="3" max="3" width="38.28515625" style="12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248" t="s">
        <v>7</v>
      </c>
      <c r="B1" s="248"/>
      <c r="C1" s="248"/>
      <c r="D1" s="248"/>
      <c r="E1" s="248"/>
      <c r="F1" s="248"/>
      <c r="G1" s="248"/>
      <c r="AG1" t="s">
        <v>131</v>
      </c>
    </row>
    <row r="2" spans="1:60" ht="24.95" customHeight="1" x14ac:dyDescent="0.2">
      <c r="A2" s="50" t="s">
        <v>8</v>
      </c>
      <c r="B2" s="49" t="s">
        <v>43</v>
      </c>
      <c r="C2" s="252" t="s">
        <v>277</v>
      </c>
      <c r="D2" s="250"/>
      <c r="E2" s="250"/>
      <c r="F2" s="250"/>
      <c r="G2" s="251"/>
      <c r="AG2" t="s">
        <v>132</v>
      </c>
    </row>
    <row r="3" spans="1:60" ht="24.95" customHeight="1" x14ac:dyDescent="0.2">
      <c r="A3" s="50" t="s">
        <v>9</v>
      </c>
      <c r="B3" s="49" t="s">
        <v>47</v>
      </c>
      <c r="C3" s="252" t="s">
        <v>48</v>
      </c>
      <c r="D3" s="250"/>
      <c r="E3" s="250"/>
      <c r="F3" s="250"/>
      <c r="G3" s="251"/>
      <c r="AC3" s="124" t="s">
        <v>132</v>
      </c>
      <c r="AG3" t="s">
        <v>133</v>
      </c>
    </row>
    <row r="4" spans="1:60" ht="24.95" customHeight="1" x14ac:dyDescent="0.2">
      <c r="A4" s="143" t="s">
        <v>10</v>
      </c>
      <c r="B4" s="144" t="s">
        <v>47</v>
      </c>
      <c r="C4" s="253" t="s">
        <v>48</v>
      </c>
      <c r="D4" s="254"/>
      <c r="E4" s="254"/>
      <c r="F4" s="254"/>
      <c r="G4" s="255"/>
      <c r="AG4" t="s">
        <v>134</v>
      </c>
    </row>
    <row r="5" spans="1:60" x14ac:dyDescent="0.2">
      <c r="D5" s="10"/>
    </row>
    <row r="6" spans="1:60" ht="38.25" x14ac:dyDescent="0.2">
      <c r="A6" s="146" t="s">
        <v>135</v>
      </c>
      <c r="B6" s="148" t="s">
        <v>136</v>
      </c>
      <c r="C6" s="148" t="s">
        <v>137</v>
      </c>
      <c r="D6" s="147" t="s">
        <v>138</v>
      </c>
      <c r="E6" s="146" t="s">
        <v>139</v>
      </c>
      <c r="F6" s="145" t="s">
        <v>140</v>
      </c>
      <c r="G6" s="146" t="s">
        <v>31</v>
      </c>
      <c r="H6" s="149" t="s">
        <v>32</v>
      </c>
      <c r="I6" s="149" t="s">
        <v>141</v>
      </c>
      <c r="J6" s="149" t="s">
        <v>33</v>
      </c>
      <c r="K6" s="149" t="s">
        <v>142</v>
      </c>
      <c r="L6" s="149" t="s">
        <v>143</v>
      </c>
      <c r="M6" s="149" t="s">
        <v>144</v>
      </c>
      <c r="N6" s="149" t="s">
        <v>145</v>
      </c>
      <c r="O6" s="149" t="s">
        <v>146</v>
      </c>
      <c r="P6" s="149" t="s">
        <v>147</v>
      </c>
      <c r="Q6" s="149" t="s">
        <v>148</v>
      </c>
      <c r="R6" s="149" t="s">
        <v>149</v>
      </c>
      <c r="S6" s="149" t="s">
        <v>150</v>
      </c>
      <c r="T6" s="149" t="s">
        <v>151</v>
      </c>
      <c r="U6" s="149" t="s">
        <v>152</v>
      </c>
      <c r="V6" s="149" t="s">
        <v>153</v>
      </c>
      <c r="W6" s="149" t="s">
        <v>154</v>
      </c>
      <c r="X6" s="149" t="s">
        <v>155</v>
      </c>
      <c r="Y6" s="149" t="s">
        <v>156</v>
      </c>
    </row>
    <row r="7" spans="1:60" hidden="1" x14ac:dyDescent="0.2">
      <c r="A7" s="3"/>
      <c r="B7" s="4"/>
      <c r="C7" s="4"/>
      <c r="D7" s="6"/>
      <c r="E7" s="151"/>
      <c r="F7" s="152"/>
      <c r="G7" s="152"/>
      <c r="H7" s="152"/>
      <c r="I7" s="152"/>
      <c r="J7" s="152"/>
      <c r="K7" s="152"/>
      <c r="L7" s="152"/>
      <c r="M7" s="152"/>
      <c r="N7" s="151"/>
      <c r="O7" s="151"/>
      <c r="P7" s="151"/>
      <c r="Q7" s="151"/>
      <c r="R7" s="152"/>
      <c r="S7" s="152"/>
      <c r="T7" s="152"/>
      <c r="U7" s="152"/>
      <c r="V7" s="152"/>
      <c r="W7" s="152"/>
      <c r="X7" s="152"/>
      <c r="Y7" s="152"/>
    </row>
    <row r="8" spans="1:60" x14ac:dyDescent="0.2">
      <c r="A8" s="164" t="s">
        <v>157</v>
      </c>
      <c r="B8" s="165" t="s">
        <v>106</v>
      </c>
      <c r="C8" s="178" t="s">
        <v>107</v>
      </c>
      <c r="D8" s="166"/>
      <c r="E8" s="167"/>
      <c r="F8" s="168"/>
      <c r="G8" s="169">
        <f>SUMIF(AG9:AG56,"&lt;&gt;NOR",G9:G56)</f>
        <v>0</v>
      </c>
      <c r="H8" s="163"/>
      <c r="I8" s="163">
        <f>SUM(I9:I56)</f>
        <v>0</v>
      </c>
      <c r="J8" s="163"/>
      <c r="K8" s="163">
        <f>SUM(K9:K56)</f>
        <v>0</v>
      </c>
      <c r="L8" s="163"/>
      <c r="M8" s="163">
        <f>SUM(M9:M56)</f>
        <v>0</v>
      </c>
      <c r="N8" s="162"/>
      <c r="O8" s="162">
        <f>SUM(O9:O56)</f>
        <v>0</v>
      </c>
      <c r="P8" s="162"/>
      <c r="Q8" s="162">
        <f>SUM(Q9:Q56)</f>
        <v>0</v>
      </c>
      <c r="R8" s="163"/>
      <c r="S8" s="163"/>
      <c r="T8" s="163"/>
      <c r="U8" s="163"/>
      <c r="V8" s="163">
        <f>SUM(V9:V56)</f>
        <v>0</v>
      </c>
      <c r="W8" s="163"/>
      <c r="X8" s="163"/>
      <c r="Y8" s="163"/>
      <c r="AG8" t="s">
        <v>158</v>
      </c>
    </row>
    <row r="9" spans="1:60" ht="22.5" outlineLevel="1" x14ac:dyDescent="0.2">
      <c r="A9" s="171">
        <v>1</v>
      </c>
      <c r="B9" s="172" t="s">
        <v>203</v>
      </c>
      <c r="C9" s="179" t="s">
        <v>249</v>
      </c>
      <c r="D9" s="173" t="s">
        <v>195</v>
      </c>
      <c r="E9" s="174">
        <v>2</v>
      </c>
      <c r="F9" s="175"/>
      <c r="G9" s="176">
        <f>ROUND(E9*F9,2)</f>
        <v>0</v>
      </c>
      <c r="H9" s="161"/>
      <c r="I9" s="160">
        <f>ROUND(E9*H9,2)</f>
        <v>0</v>
      </c>
      <c r="J9" s="161"/>
      <c r="K9" s="160">
        <f>ROUND(E9*J9,2)</f>
        <v>0</v>
      </c>
      <c r="L9" s="160">
        <v>21</v>
      </c>
      <c r="M9" s="160">
        <f>G9*(1+L9/100)</f>
        <v>0</v>
      </c>
      <c r="N9" s="159">
        <v>0</v>
      </c>
      <c r="O9" s="159">
        <f>ROUND(E9*N9,2)</f>
        <v>0</v>
      </c>
      <c r="P9" s="159">
        <v>0</v>
      </c>
      <c r="Q9" s="159">
        <f>ROUND(E9*P9,2)</f>
        <v>0</v>
      </c>
      <c r="R9" s="160"/>
      <c r="S9" s="160" t="s">
        <v>163</v>
      </c>
      <c r="T9" s="160" t="s">
        <v>160</v>
      </c>
      <c r="U9" s="160">
        <v>0</v>
      </c>
      <c r="V9" s="160">
        <f>ROUND(E9*U9,2)</f>
        <v>0</v>
      </c>
      <c r="W9" s="160"/>
      <c r="X9" s="160" t="s">
        <v>169</v>
      </c>
      <c r="Y9" s="160" t="s">
        <v>161</v>
      </c>
      <c r="Z9" s="150"/>
      <c r="AA9" s="150"/>
      <c r="AB9" s="150"/>
      <c r="AC9" s="150"/>
      <c r="AD9" s="150"/>
      <c r="AE9" s="150"/>
      <c r="AF9" s="150"/>
      <c r="AG9" s="150" t="s">
        <v>170</v>
      </c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</row>
    <row r="10" spans="1:60" outlineLevel="2" x14ac:dyDescent="0.2">
      <c r="A10" s="157"/>
      <c r="B10" s="158"/>
      <c r="C10" s="272" t="s">
        <v>207</v>
      </c>
      <c r="D10" s="273"/>
      <c r="E10" s="273"/>
      <c r="F10" s="273"/>
      <c r="G10" s="273"/>
      <c r="H10" s="160"/>
      <c r="I10" s="160"/>
      <c r="J10" s="160"/>
      <c r="K10" s="160"/>
      <c r="L10" s="160"/>
      <c r="M10" s="160"/>
      <c r="N10" s="159"/>
      <c r="O10" s="159"/>
      <c r="P10" s="159"/>
      <c r="Q10" s="159"/>
      <c r="R10" s="160"/>
      <c r="S10" s="160"/>
      <c r="T10" s="160"/>
      <c r="U10" s="160"/>
      <c r="V10" s="160"/>
      <c r="W10" s="160"/>
      <c r="X10" s="160"/>
      <c r="Y10" s="160"/>
      <c r="Z10" s="150"/>
      <c r="AA10" s="150"/>
      <c r="AB10" s="150"/>
      <c r="AC10" s="150"/>
      <c r="AD10" s="150"/>
      <c r="AE10" s="150"/>
      <c r="AF10" s="150"/>
      <c r="AG10" s="150" t="s">
        <v>162</v>
      </c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</row>
    <row r="11" spans="1:60" outlineLevel="3" x14ac:dyDescent="0.2">
      <c r="A11" s="157"/>
      <c r="B11" s="158"/>
      <c r="C11" s="258" t="s">
        <v>214</v>
      </c>
      <c r="D11" s="259"/>
      <c r="E11" s="259"/>
      <c r="F11" s="259"/>
      <c r="G11" s="259"/>
      <c r="H11" s="160"/>
      <c r="I11" s="160"/>
      <c r="J11" s="160"/>
      <c r="K11" s="160"/>
      <c r="L11" s="160"/>
      <c r="M11" s="160"/>
      <c r="N11" s="159"/>
      <c r="O11" s="159"/>
      <c r="P11" s="159"/>
      <c r="Q11" s="159"/>
      <c r="R11" s="160"/>
      <c r="S11" s="160"/>
      <c r="T11" s="160"/>
      <c r="U11" s="160"/>
      <c r="V11" s="160"/>
      <c r="W11" s="160"/>
      <c r="X11" s="160"/>
      <c r="Y11" s="160"/>
      <c r="Z11" s="150"/>
      <c r="AA11" s="150"/>
      <c r="AB11" s="150"/>
      <c r="AC11" s="150"/>
      <c r="AD11" s="150"/>
      <c r="AE11" s="150"/>
      <c r="AF11" s="150"/>
      <c r="AG11" s="150" t="s">
        <v>162</v>
      </c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</row>
    <row r="12" spans="1:60" outlineLevel="3" x14ac:dyDescent="0.2">
      <c r="A12" s="157"/>
      <c r="B12" s="158"/>
      <c r="C12" s="258" t="s">
        <v>250</v>
      </c>
      <c r="D12" s="259"/>
      <c r="E12" s="259"/>
      <c r="F12" s="259"/>
      <c r="G12" s="259"/>
      <c r="H12" s="160"/>
      <c r="I12" s="160"/>
      <c r="J12" s="160"/>
      <c r="K12" s="160"/>
      <c r="L12" s="160"/>
      <c r="M12" s="160"/>
      <c r="N12" s="159"/>
      <c r="O12" s="159"/>
      <c r="P12" s="159"/>
      <c r="Q12" s="159"/>
      <c r="R12" s="160"/>
      <c r="S12" s="160"/>
      <c r="T12" s="160"/>
      <c r="U12" s="160"/>
      <c r="V12" s="160"/>
      <c r="W12" s="160"/>
      <c r="X12" s="160"/>
      <c r="Y12" s="160"/>
      <c r="Z12" s="150"/>
      <c r="AA12" s="150"/>
      <c r="AB12" s="150"/>
      <c r="AC12" s="150"/>
      <c r="AD12" s="150"/>
      <c r="AE12" s="150"/>
      <c r="AF12" s="150"/>
      <c r="AG12" s="150" t="s">
        <v>162</v>
      </c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</row>
    <row r="13" spans="1:60" outlineLevel="3" x14ac:dyDescent="0.2">
      <c r="A13" s="157"/>
      <c r="B13" s="158"/>
      <c r="C13" s="258" t="s">
        <v>251</v>
      </c>
      <c r="D13" s="259"/>
      <c r="E13" s="259"/>
      <c r="F13" s="259"/>
      <c r="G13" s="259"/>
      <c r="H13" s="160"/>
      <c r="I13" s="160"/>
      <c r="J13" s="160"/>
      <c r="K13" s="160"/>
      <c r="L13" s="160"/>
      <c r="M13" s="160"/>
      <c r="N13" s="159"/>
      <c r="O13" s="159"/>
      <c r="P13" s="159"/>
      <c r="Q13" s="159"/>
      <c r="R13" s="160"/>
      <c r="S13" s="160"/>
      <c r="T13" s="160"/>
      <c r="U13" s="160"/>
      <c r="V13" s="160"/>
      <c r="W13" s="160"/>
      <c r="X13" s="160"/>
      <c r="Y13" s="160"/>
      <c r="Z13" s="150"/>
      <c r="AA13" s="150"/>
      <c r="AB13" s="150"/>
      <c r="AC13" s="150"/>
      <c r="AD13" s="150"/>
      <c r="AE13" s="150"/>
      <c r="AF13" s="150"/>
      <c r="AG13" s="150" t="s">
        <v>162</v>
      </c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</row>
    <row r="14" spans="1:60" outlineLevel="3" x14ac:dyDescent="0.2">
      <c r="A14" s="157"/>
      <c r="B14" s="158"/>
      <c r="C14" s="258" t="s">
        <v>216</v>
      </c>
      <c r="D14" s="259"/>
      <c r="E14" s="259"/>
      <c r="F14" s="259"/>
      <c r="G14" s="259"/>
      <c r="H14" s="160"/>
      <c r="I14" s="160"/>
      <c r="J14" s="160"/>
      <c r="K14" s="160"/>
      <c r="L14" s="160"/>
      <c r="M14" s="160"/>
      <c r="N14" s="159"/>
      <c r="O14" s="159"/>
      <c r="P14" s="159"/>
      <c r="Q14" s="159"/>
      <c r="R14" s="160"/>
      <c r="S14" s="160"/>
      <c r="T14" s="160"/>
      <c r="U14" s="160"/>
      <c r="V14" s="160"/>
      <c r="W14" s="160"/>
      <c r="X14" s="160"/>
      <c r="Y14" s="160"/>
      <c r="Z14" s="150"/>
      <c r="AA14" s="150"/>
      <c r="AB14" s="150"/>
      <c r="AC14" s="150"/>
      <c r="AD14" s="150"/>
      <c r="AE14" s="150"/>
      <c r="AF14" s="150"/>
      <c r="AG14" s="150" t="s">
        <v>162</v>
      </c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</row>
    <row r="15" spans="1:60" outlineLevel="3" x14ac:dyDescent="0.2">
      <c r="A15" s="157"/>
      <c r="B15" s="158"/>
      <c r="C15" s="258" t="s">
        <v>252</v>
      </c>
      <c r="D15" s="259"/>
      <c r="E15" s="259"/>
      <c r="F15" s="259"/>
      <c r="G15" s="259"/>
      <c r="H15" s="160"/>
      <c r="I15" s="160"/>
      <c r="J15" s="160"/>
      <c r="K15" s="160"/>
      <c r="L15" s="160"/>
      <c r="M15" s="160"/>
      <c r="N15" s="159"/>
      <c r="O15" s="159"/>
      <c r="P15" s="159"/>
      <c r="Q15" s="159"/>
      <c r="R15" s="160"/>
      <c r="S15" s="160"/>
      <c r="T15" s="160"/>
      <c r="U15" s="160"/>
      <c r="V15" s="160"/>
      <c r="W15" s="160"/>
      <c r="X15" s="160"/>
      <c r="Y15" s="160"/>
      <c r="Z15" s="150"/>
      <c r="AA15" s="150"/>
      <c r="AB15" s="150"/>
      <c r="AC15" s="150"/>
      <c r="AD15" s="150"/>
      <c r="AE15" s="150"/>
      <c r="AF15" s="150"/>
      <c r="AG15" s="150" t="s">
        <v>162</v>
      </c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/>
      <c r="BH15" s="150"/>
    </row>
    <row r="16" spans="1:60" outlineLevel="3" x14ac:dyDescent="0.2">
      <c r="A16" s="157"/>
      <c r="B16" s="158"/>
      <c r="C16" s="258" t="s">
        <v>219</v>
      </c>
      <c r="D16" s="259"/>
      <c r="E16" s="259"/>
      <c r="F16" s="259"/>
      <c r="G16" s="259"/>
      <c r="H16" s="160"/>
      <c r="I16" s="160"/>
      <c r="J16" s="160"/>
      <c r="K16" s="160"/>
      <c r="L16" s="160"/>
      <c r="M16" s="160"/>
      <c r="N16" s="159"/>
      <c r="O16" s="159"/>
      <c r="P16" s="159"/>
      <c r="Q16" s="159"/>
      <c r="R16" s="160"/>
      <c r="S16" s="160"/>
      <c r="T16" s="160"/>
      <c r="U16" s="160"/>
      <c r="V16" s="160"/>
      <c r="W16" s="160"/>
      <c r="X16" s="160"/>
      <c r="Y16" s="160"/>
      <c r="Z16" s="150"/>
      <c r="AA16" s="150"/>
      <c r="AB16" s="150"/>
      <c r="AC16" s="150"/>
      <c r="AD16" s="150"/>
      <c r="AE16" s="150"/>
      <c r="AF16" s="150"/>
      <c r="AG16" s="150" t="s">
        <v>162</v>
      </c>
      <c r="AH16" s="150"/>
      <c r="AI16" s="150"/>
      <c r="AJ16" s="150"/>
      <c r="AK16" s="150"/>
      <c r="AL16" s="150"/>
      <c r="AM16" s="150"/>
      <c r="AN16" s="150"/>
      <c r="AO16" s="150"/>
      <c r="AP16" s="150"/>
      <c r="AQ16" s="150"/>
      <c r="AR16" s="150"/>
      <c r="AS16" s="150"/>
      <c r="AT16" s="150"/>
      <c r="AU16" s="150"/>
      <c r="AV16" s="150"/>
      <c r="AW16" s="150"/>
      <c r="AX16" s="150"/>
      <c r="AY16" s="150"/>
      <c r="AZ16" s="150"/>
      <c r="BA16" s="150"/>
      <c r="BB16" s="150"/>
      <c r="BC16" s="150"/>
      <c r="BD16" s="150"/>
      <c r="BE16" s="150"/>
      <c r="BF16" s="150"/>
      <c r="BG16" s="150"/>
      <c r="BH16" s="150"/>
    </row>
    <row r="17" spans="1:60" outlineLevel="3" x14ac:dyDescent="0.2">
      <c r="A17" s="157"/>
      <c r="B17" s="158"/>
      <c r="C17" s="258" t="s">
        <v>218</v>
      </c>
      <c r="D17" s="259"/>
      <c r="E17" s="259"/>
      <c r="F17" s="259"/>
      <c r="G17" s="259"/>
      <c r="H17" s="160"/>
      <c r="I17" s="160"/>
      <c r="J17" s="160"/>
      <c r="K17" s="160"/>
      <c r="L17" s="160"/>
      <c r="M17" s="160"/>
      <c r="N17" s="159"/>
      <c r="O17" s="159"/>
      <c r="P17" s="159"/>
      <c r="Q17" s="159"/>
      <c r="R17" s="160"/>
      <c r="S17" s="160"/>
      <c r="T17" s="160"/>
      <c r="U17" s="160"/>
      <c r="V17" s="160"/>
      <c r="W17" s="160"/>
      <c r="X17" s="160"/>
      <c r="Y17" s="160"/>
      <c r="Z17" s="150"/>
      <c r="AA17" s="150"/>
      <c r="AB17" s="150"/>
      <c r="AC17" s="150"/>
      <c r="AD17" s="150"/>
      <c r="AE17" s="150"/>
      <c r="AF17" s="150"/>
      <c r="AG17" s="150" t="s">
        <v>162</v>
      </c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0"/>
      <c r="BA17" s="150"/>
      <c r="BB17" s="150"/>
      <c r="BC17" s="150"/>
      <c r="BD17" s="150"/>
      <c r="BE17" s="150"/>
      <c r="BF17" s="150"/>
      <c r="BG17" s="150"/>
      <c r="BH17" s="150"/>
    </row>
    <row r="18" spans="1:60" outlineLevel="3" x14ac:dyDescent="0.2">
      <c r="A18" s="157"/>
      <c r="B18" s="158"/>
      <c r="C18" s="258" t="s">
        <v>222</v>
      </c>
      <c r="D18" s="259"/>
      <c r="E18" s="259"/>
      <c r="F18" s="259"/>
      <c r="G18" s="259"/>
      <c r="H18" s="160"/>
      <c r="I18" s="160"/>
      <c r="J18" s="160"/>
      <c r="K18" s="160"/>
      <c r="L18" s="160"/>
      <c r="M18" s="160"/>
      <c r="N18" s="159"/>
      <c r="O18" s="159"/>
      <c r="P18" s="159"/>
      <c r="Q18" s="159"/>
      <c r="R18" s="160"/>
      <c r="S18" s="160"/>
      <c r="T18" s="160"/>
      <c r="U18" s="160"/>
      <c r="V18" s="160"/>
      <c r="W18" s="160"/>
      <c r="X18" s="160"/>
      <c r="Y18" s="160"/>
      <c r="Z18" s="150"/>
      <c r="AA18" s="150"/>
      <c r="AB18" s="150"/>
      <c r="AC18" s="150"/>
      <c r="AD18" s="150"/>
      <c r="AE18" s="150"/>
      <c r="AF18" s="150"/>
      <c r="AG18" s="150" t="s">
        <v>162</v>
      </c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50"/>
      <c r="BF18" s="150"/>
      <c r="BG18" s="150"/>
      <c r="BH18" s="150"/>
    </row>
    <row r="19" spans="1:60" outlineLevel="3" x14ac:dyDescent="0.2">
      <c r="A19" s="157"/>
      <c r="B19" s="158"/>
      <c r="C19" s="258" t="s">
        <v>253</v>
      </c>
      <c r="D19" s="259"/>
      <c r="E19" s="259"/>
      <c r="F19" s="259"/>
      <c r="G19" s="259"/>
      <c r="H19" s="160"/>
      <c r="I19" s="160"/>
      <c r="J19" s="160"/>
      <c r="K19" s="160"/>
      <c r="L19" s="160"/>
      <c r="M19" s="160"/>
      <c r="N19" s="159"/>
      <c r="O19" s="159"/>
      <c r="P19" s="159"/>
      <c r="Q19" s="159"/>
      <c r="R19" s="160"/>
      <c r="S19" s="160"/>
      <c r="T19" s="160"/>
      <c r="U19" s="160"/>
      <c r="V19" s="160"/>
      <c r="W19" s="160"/>
      <c r="X19" s="160"/>
      <c r="Y19" s="160"/>
      <c r="Z19" s="150"/>
      <c r="AA19" s="150"/>
      <c r="AB19" s="150"/>
      <c r="AC19" s="150"/>
      <c r="AD19" s="150"/>
      <c r="AE19" s="150"/>
      <c r="AF19" s="150"/>
      <c r="AG19" s="150" t="s">
        <v>162</v>
      </c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  <c r="BE19" s="150"/>
      <c r="BF19" s="150"/>
      <c r="BG19" s="150"/>
      <c r="BH19" s="150"/>
    </row>
    <row r="20" spans="1:60" ht="22.5" outlineLevel="1" x14ac:dyDescent="0.2">
      <c r="A20" s="171">
        <v>2</v>
      </c>
      <c r="B20" s="172" t="s">
        <v>204</v>
      </c>
      <c r="C20" s="179" t="s">
        <v>254</v>
      </c>
      <c r="D20" s="173" t="s">
        <v>195</v>
      </c>
      <c r="E20" s="174">
        <v>1</v>
      </c>
      <c r="F20" s="175"/>
      <c r="G20" s="176">
        <f>ROUND(E20*F20,2)</f>
        <v>0</v>
      </c>
      <c r="H20" s="161"/>
      <c r="I20" s="160">
        <f>ROUND(E20*H20,2)</f>
        <v>0</v>
      </c>
      <c r="J20" s="161"/>
      <c r="K20" s="160">
        <f>ROUND(E20*J20,2)</f>
        <v>0</v>
      </c>
      <c r="L20" s="160">
        <v>21</v>
      </c>
      <c r="M20" s="160">
        <f>G20*(1+L20/100)</f>
        <v>0</v>
      </c>
      <c r="N20" s="159">
        <v>0</v>
      </c>
      <c r="O20" s="159">
        <f>ROUND(E20*N20,2)</f>
        <v>0</v>
      </c>
      <c r="P20" s="159">
        <v>0</v>
      </c>
      <c r="Q20" s="159">
        <f>ROUND(E20*P20,2)</f>
        <v>0</v>
      </c>
      <c r="R20" s="160"/>
      <c r="S20" s="160" t="s">
        <v>163</v>
      </c>
      <c r="T20" s="160" t="s">
        <v>160</v>
      </c>
      <c r="U20" s="160">
        <v>0</v>
      </c>
      <c r="V20" s="160">
        <f>ROUND(E20*U20,2)</f>
        <v>0</v>
      </c>
      <c r="W20" s="160"/>
      <c r="X20" s="160" t="s">
        <v>169</v>
      </c>
      <c r="Y20" s="160" t="s">
        <v>161</v>
      </c>
      <c r="Z20" s="150"/>
      <c r="AA20" s="150"/>
      <c r="AB20" s="150"/>
      <c r="AC20" s="150"/>
      <c r="AD20" s="150"/>
      <c r="AE20" s="150"/>
      <c r="AF20" s="150"/>
      <c r="AG20" s="150" t="s">
        <v>170</v>
      </c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  <c r="BD20" s="150"/>
      <c r="BE20" s="150"/>
      <c r="BF20" s="150"/>
      <c r="BG20" s="150"/>
      <c r="BH20" s="150"/>
    </row>
    <row r="21" spans="1:60" outlineLevel="2" x14ac:dyDescent="0.2">
      <c r="A21" s="157"/>
      <c r="B21" s="158"/>
      <c r="C21" s="272" t="s">
        <v>207</v>
      </c>
      <c r="D21" s="273"/>
      <c r="E21" s="273"/>
      <c r="F21" s="273"/>
      <c r="G21" s="273"/>
      <c r="H21" s="160"/>
      <c r="I21" s="160"/>
      <c r="J21" s="160"/>
      <c r="K21" s="160"/>
      <c r="L21" s="160"/>
      <c r="M21" s="160"/>
      <c r="N21" s="159"/>
      <c r="O21" s="159"/>
      <c r="P21" s="159"/>
      <c r="Q21" s="159"/>
      <c r="R21" s="160"/>
      <c r="S21" s="160"/>
      <c r="T21" s="160"/>
      <c r="U21" s="160"/>
      <c r="V21" s="160"/>
      <c r="W21" s="160"/>
      <c r="X21" s="160"/>
      <c r="Y21" s="160"/>
      <c r="Z21" s="150"/>
      <c r="AA21" s="150"/>
      <c r="AB21" s="150"/>
      <c r="AC21" s="150"/>
      <c r="AD21" s="150"/>
      <c r="AE21" s="150"/>
      <c r="AF21" s="150"/>
      <c r="AG21" s="150" t="s">
        <v>162</v>
      </c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0"/>
      <c r="BF21" s="150"/>
      <c r="BG21" s="150"/>
      <c r="BH21" s="150"/>
    </row>
    <row r="22" spans="1:60" outlineLevel="3" x14ac:dyDescent="0.2">
      <c r="A22" s="157"/>
      <c r="B22" s="158"/>
      <c r="C22" s="258" t="s">
        <v>214</v>
      </c>
      <c r="D22" s="259"/>
      <c r="E22" s="259"/>
      <c r="F22" s="259"/>
      <c r="G22" s="259"/>
      <c r="H22" s="160"/>
      <c r="I22" s="160"/>
      <c r="J22" s="160"/>
      <c r="K22" s="160"/>
      <c r="L22" s="160"/>
      <c r="M22" s="160"/>
      <c r="N22" s="159"/>
      <c r="O22" s="159"/>
      <c r="P22" s="159"/>
      <c r="Q22" s="159"/>
      <c r="R22" s="160"/>
      <c r="S22" s="160"/>
      <c r="T22" s="160"/>
      <c r="U22" s="160"/>
      <c r="V22" s="160"/>
      <c r="W22" s="160"/>
      <c r="X22" s="160"/>
      <c r="Y22" s="160"/>
      <c r="Z22" s="150"/>
      <c r="AA22" s="150"/>
      <c r="AB22" s="150"/>
      <c r="AC22" s="150"/>
      <c r="AD22" s="150"/>
      <c r="AE22" s="150"/>
      <c r="AF22" s="150"/>
      <c r="AG22" s="150" t="s">
        <v>162</v>
      </c>
      <c r="AH22" s="150"/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/>
      <c r="BH22" s="150"/>
    </row>
    <row r="23" spans="1:60" outlineLevel="3" x14ac:dyDescent="0.2">
      <c r="A23" s="157"/>
      <c r="B23" s="158"/>
      <c r="C23" s="258" t="s">
        <v>255</v>
      </c>
      <c r="D23" s="259"/>
      <c r="E23" s="259"/>
      <c r="F23" s="259"/>
      <c r="G23" s="259"/>
      <c r="H23" s="160"/>
      <c r="I23" s="160"/>
      <c r="J23" s="160"/>
      <c r="K23" s="160"/>
      <c r="L23" s="160"/>
      <c r="M23" s="160"/>
      <c r="N23" s="159"/>
      <c r="O23" s="159"/>
      <c r="P23" s="159"/>
      <c r="Q23" s="159"/>
      <c r="R23" s="160"/>
      <c r="S23" s="160"/>
      <c r="T23" s="160"/>
      <c r="U23" s="160"/>
      <c r="V23" s="160"/>
      <c r="W23" s="160"/>
      <c r="X23" s="160"/>
      <c r="Y23" s="160"/>
      <c r="Z23" s="150"/>
      <c r="AA23" s="150"/>
      <c r="AB23" s="150"/>
      <c r="AC23" s="150"/>
      <c r="AD23" s="150"/>
      <c r="AE23" s="150"/>
      <c r="AF23" s="150"/>
      <c r="AG23" s="150" t="s">
        <v>162</v>
      </c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150"/>
      <c r="AT23" s="150"/>
      <c r="AU23" s="150"/>
      <c r="AV23" s="150"/>
      <c r="AW23" s="150"/>
      <c r="AX23" s="150"/>
      <c r="AY23" s="150"/>
      <c r="AZ23" s="150"/>
      <c r="BA23" s="150"/>
      <c r="BB23" s="150"/>
      <c r="BC23" s="150"/>
      <c r="BD23" s="150"/>
      <c r="BE23" s="150"/>
      <c r="BF23" s="150"/>
      <c r="BG23" s="150"/>
      <c r="BH23" s="150"/>
    </row>
    <row r="24" spans="1:60" outlineLevel="3" x14ac:dyDescent="0.2">
      <c r="A24" s="157"/>
      <c r="B24" s="158"/>
      <c r="C24" s="258" t="s">
        <v>256</v>
      </c>
      <c r="D24" s="259"/>
      <c r="E24" s="259"/>
      <c r="F24" s="259"/>
      <c r="G24" s="259"/>
      <c r="H24" s="160"/>
      <c r="I24" s="160"/>
      <c r="J24" s="160"/>
      <c r="K24" s="160"/>
      <c r="L24" s="160"/>
      <c r="M24" s="160"/>
      <c r="N24" s="159"/>
      <c r="O24" s="159"/>
      <c r="P24" s="159"/>
      <c r="Q24" s="159"/>
      <c r="R24" s="160"/>
      <c r="S24" s="160"/>
      <c r="T24" s="160"/>
      <c r="U24" s="160"/>
      <c r="V24" s="160"/>
      <c r="W24" s="160"/>
      <c r="X24" s="160"/>
      <c r="Y24" s="160"/>
      <c r="Z24" s="150"/>
      <c r="AA24" s="150"/>
      <c r="AB24" s="150"/>
      <c r="AC24" s="150"/>
      <c r="AD24" s="150"/>
      <c r="AE24" s="150"/>
      <c r="AF24" s="150"/>
      <c r="AG24" s="150" t="s">
        <v>162</v>
      </c>
      <c r="AH24" s="150"/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0"/>
      <c r="AZ24" s="150"/>
      <c r="BA24" s="150"/>
      <c r="BB24" s="150"/>
      <c r="BC24" s="150"/>
      <c r="BD24" s="150"/>
      <c r="BE24" s="150"/>
      <c r="BF24" s="150"/>
      <c r="BG24" s="150"/>
      <c r="BH24" s="150"/>
    </row>
    <row r="25" spans="1:60" outlineLevel="3" x14ac:dyDescent="0.2">
      <c r="A25" s="157"/>
      <c r="B25" s="158"/>
      <c r="C25" s="258" t="s">
        <v>257</v>
      </c>
      <c r="D25" s="259"/>
      <c r="E25" s="259"/>
      <c r="F25" s="259"/>
      <c r="G25" s="259"/>
      <c r="H25" s="160"/>
      <c r="I25" s="160"/>
      <c r="J25" s="160"/>
      <c r="K25" s="160"/>
      <c r="L25" s="160"/>
      <c r="M25" s="160"/>
      <c r="N25" s="159"/>
      <c r="O25" s="159"/>
      <c r="P25" s="159"/>
      <c r="Q25" s="159"/>
      <c r="R25" s="160"/>
      <c r="S25" s="160"/>
      <c r="T25" s="160"/>
      <c r="U25" s="160"/>
      <c r="V25" s="160"/>
      <c r="W25" s="160"/>
      <c r="X25" s="160"/>
      <c r="Y25" s="160"/>
      <c r="Z25" s="150"/>
      <c r="AA25" s="150"/>
      <c r="AB25" s="150"/>
      <c r="AC25" s="150"/>
      <c r="AD25" s="150"/>
      <c r="AE25" s="150"/>
      <c r="AF25" s="150"/>
      <c r="AG25" s="150" t="s">
        <v>162</v>
      </c>
      <c r="AH25" s="15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0"/>
      <c r="BF25" s="150"/>
      <c r="BG25" s="150"/>
      <c r="BH25" s="150"/>
    </row>
    <row r="26" spans="1:60" outlineLevel="3" x14ac:dyDescent="0.2">
      <c r="A26" s="157"/>
      <c r="B26" s="158"/>
      <c r="C26" s="258" t="s">
        <v>223</v>
      </c>
      <c r="D26" s="259"/>
      <c r="E26" s="259"/>
      <c r="F26" s="259"/>
      <c r="G26" s="259"/>
      <c r="H26" s="160"/>
      <c r="I26" s="160"/>
      <c r="J26" s="160"/>
      <c r="K26" s="160"/>
      <c r="L26" s="160"/>
      <c r="M26" s="160"/>
      <c r="N26" s="159"/>
      <c r="O26" s="159"/>
      <c r="P26" s="159"/>
      <c r="Q26" s="159"/>
      <c r="R26" s="160"/>
      <c r="S26" s="160"/>
      <c r="T26" s="160"/>
      <c r="U26" s="160"/>
      <c r="V26" s="160"/>
      <c r="W26" s="160"/>
      <c r="X26" s="160"/>
      <c r="Y26" s="160"/>
      <c r="Z26" s="150"/>
      <c r="AA26" s="150"/>
      <c r="AB26" s="150"/>
      <c r="AC26" s="150"/>
      <c r="AD26" s="150"/>
      <c r="AE26" s="150"/>
      <c r="AF26" s="150"/>
      <c r="AG26" s="150" t="s">
        <v>162</v>
      </c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</row>
    <row r="27" spans="1:60" outlineLevel="3" x14ac:dyDescent="0.2">
      <c r="A27" s="157"/>
      <c r="B27" s="158"/>
      <c r="C27" s="258" t="s">
        <v>215</v>
      </c>
      <c r="D27" s="259"/>
      <c r="E27" s="259"/>
      <c r="F27" s="259"/>
      <c r="G27" s="259"/>
      <c r="H27" s="160"/>
      <c r="I27" s="160"/>
      <c r="J27" s="160"/>
      <c r="K27" s="160"/>
      <c r="L27" s="160"/>
      <c r="M27" s="160"/>
      <c r="N27" s="159"/>
      <c r="O27" s="159"/>
      <c r="P27" s="159"/>
      <c r="Q27" s="159"/>
      <c r="R27" s="160"/>
      <c r="S27" s="160"/>
      <c r="T27" s="160"/>
      <c r="U27" s="160"/>
      <c r="V27" s="160"/>
      <c r="W27" s="160"/>
      <c r="X27" s="160"/>
      <c r="Y27" s="160"/>
      <c r="Z27" s="150"/>
      <c r="AA27" s="150"/>
      <c r="AB27" s="150"/>
      <c r="AC27" s="150"/>
      <c r="AD27" s="150"/>
      <c r="AE27" s="150"/>
      <c r="AF27" s="150"/>
      <c r="AG27" s="150" t="s">
        <v>162</v>
      </c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</row>
    <row r="28" spans="1:60" outlineLevel="3" x14ac:dyDescent="0.2">
      <c r="A28" s="157"/>
      <c r="B28" s="158"/>
      <c r="C28" s="258" t="s">
        <v>216</v>
      </c>
      <c r="D28" s="259"/>
      <c r="E28" s="259"/>
      <c r="F28" s="259"/>
      <c r="G28" s="259"/>
      <c r="H28" s="160"/>
      <c r="I28" s="160"/>
      <c r="J28" s="160"/>
      <c r="K28" s="160"/>
      <c r="L28" s="160"/>
      <c r="M28" s="160"/>
      <c r="N28" s="159"/>
      <c r="O28" s="159"/>
      <c r="P28" s="159"/>
      <c r="Q28" s="159"/>
      <c r="R28" s="160"/>
      <c r="S28" s="160"/>
      <c r="T28" s="160"/>
      <c r="U28" s="160"/>
      <c r="V28" s="160"/>
      <c r="W28" s="160"/>
      <c r="X28" s="160"/>
      <c r="Y28" s="160"/>
      <c r="Z28" s="150"/>
      <c r="AA28" s="150"/>
      <c r="AB28" s="150"/>
      <c r="AC28" s="150"/>
      <c r="AD28" s="150"/>
      <c r="AE28" s="150"/>
      <c r="AF28" s="150"/>
      <c r="AG28" s="150" t="s">
        <v>162</v>
      </c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</row>
    <row r="29" spans="1:60" outlineLevel="3" x14ac:dyDescent="0.2">
      <c r="A29" s="157"/>
      <c r="B29" s="158"/>
      <c r="C29" s="258" t="s">
        <v>258</v>
      </c>
      <c r="D29" s="259"/>
      <c r="E29" s="259"/>
      <c r="F29" s="259"/>
      <c r="G29" s="259"/>
      <c r="H29" s="160"/>
      <c r="I29" s="160"/>
      <c r="J29" s="160"/>
      <c r="K29" s="160"/>
      <c r="L29" s="160"/>
      <c r="M29" s="160"/>
      <c r="N29" s="159"/>
      <c r="O29" s="159"/>
      <c r="P29" s="159"/>
      <c r="Q29" s="159"/>
      <c r="R29" s="160"/>
      <c r="S29" s="160"/>
      <c r="T29" s="160"/>
      <c r="U29" s="160"/>
      <c r="V29" s="160"/>
      <c r="W29" s="160"/>
      <c r="X29" s="160"/>
      <c r="Y29" s="160"/>
      <c r="Z29" s="150"/>
      <c r="AA29" s="150"/>
      <c r="AB29" s="150"/>
      <c r="AC29" s="150"/>
      <c r="AD29" s="150"/>
      <c r="AE29" s="150"/>
      <c r="AF29" s="150"/>
      <c r="AG29" s="150" t="s">
        <v>162</v>
      </c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</row>
    <row r="30" spans="1:60" outlineLevel="3" x14ac:dyDescent="0.2">
      <c r="A30" s="157"/>
      <c r="B30" s="158"/>
      <c r="C30" s="258" t="s">
        <v>259</v>
      </c>
      <c r="D30" s="259"/>
      <c r="E30" s="259"/>
      <c r="F30" s="259"/>
      <c r="G30" s="259"/>
      <c r="H30" s="160"/>
      <c r="I30" s="160"/>
      <c r="J30" s="160"/>
      <c r="K30" s="160"/>
      <c r="L30" s="160"/>
      <c r="M30" s="160"/>
      <c r="N30" s="159"/>
      <c r="O30" s="159"/>
      <c r="P30" s="159"/>
      <c r="Q30" s="159"/>
      <c r="R30" s="160"/>
      <c r="S30" s="160"/>
      <c r="T30" s="160"/>
      <c r="U30" s="160"/>
      <c r="V30" s="160"/>
      <c r="W30" s="160"/>
      <c r="X30" s="160"/>
      <c r="Y30" s="160"/>
      <c r="Z30" s="150"/>
      <c r="AA30" s="150"/>
      <c r="AB30" s="150"/>
      <c r="AC30" s="150"/>
      <c r="AD30" s="150"/>
      <c r="AE30" s="150"/>
      <c r="AF30" s="150"/>
      <c r="AG30" s="150" t="s">
        <v>162</v>
      </c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</row>
    <row r="31" spans="1:60" outlineLevel="3" x14ac:dyDescent="0.2">
      <c r="A31" s="157"/>
      <c r="B31" s="158"/>
      <c r="C31" s="258" t="s">
        <v>220</v>
      </c>
      <c r="D31" s="259"/>
      <c r="E31" s="259"/>
      <c r="F31" s="259"/>
      <c r="G31" s="259"/>
      <c r="H31" s="160"/>
      <c r="I31" s="160"/>
      <c r="J31" s="160"/>
      <c r="K31" s="160"/>
      <c r="L31" s="160"/>
      <c r="M31" s="160"/>
      <c r="N31" s="159"/>
      <c r="O31" s="159"/>
      <c r="P31" s="159"/>
      <c r="Q31" s="159"/>
      <c r="R31" s="160"/>
      <c r="S31" s="160"/>
      <c r="T31" s="160"/>
      <c r="U31" s="160"/>
      <c r="V31" s="160"/>
      <c r="W31" s="160"/>
      <c r="X31" s="160"/>
      <c r="Y31" s="160"/>
      <c r="Z31" s="150"/>
      <c r="AA31" s="150"/>
      <c r="AB31" s="150"/>
      <c r="AC31" s="150"/>
      <c r="AD31" s="150"/>
      <c r="AE31" s="150"/>
      <c r="AF31" s="150"/>
      <c r="AG31" s="150" t="s">
        <v>162</v>
      </c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</row>
    <row r="32" spans="1:60" outlineLevel="3" x14ac:dyDescent="0.2">
      <c r="A32" s="157"/>
      <c r="B32" s="158"/>
      <c r="C32" s="258" t="s">
        <v>222</v>
      </c>
      <c r="D32" s="259"/>
      <c r="E32" s="259"/>
      <c r="F32" s="259"/>
      <c r="G32" s="259"/>
      <c r="H32" s="160"/>
      <c r="I32" s="160"/>
      <c r="J32" s="160"/>
      <c r="K32" s="160"/>
      <c r="L32" s="160"/>
      <c r="M32" s="160"/>
      <c r="N32" s="159"/>
      <c r="O32" s="159"/>
      <c r="P32" s="159"/>
      <c r="Q32" s="159"/>
      <c r="R32" s="160"/>
      <c r="S32" s="160"/>
      <c r="T32" s="160"/>
      <c r="U32" s="160"/>
      <c r="V32" s="160"/>
      <c r="W32" s="160"/>
      <c r="X32" s="160"/>
      <c r="Y32" s="160"/>
      <c r="Z32" s="150"/>
      <c r="AA32" s="150"/>
      <c r="AB32" s="150"/>
      <c r="AC32" s="150"/>
      <c r="AD32" s="150"/>
      <c r="AE32" s="150"/>
      <c r="AF32" s="150"/>
      <c r="AG32" s="150" t="s">
        <v>162</v>
      </c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</row>
    <row r="33" spans="1:60" outlineLevel="1" x14ac:dyDescent="0.2">
      <c r="A33" s="171">
        <v>3</v>
      </c>
      <c r="B33" s="172" t="s">
        <v>205</v>
      </c>
      <c r="C33" s="179" t="s">
        <v>260</v>
      </c>
      <c r="D33" s="173" t="s">
        <v>195</v>
      </c>
      <c r="E33" s="174">
        <v>1</v>
      </c>
      <c r="F33" s="175"/>
      <c r="G33" s="176">
        <f>ROUND(E33*F33,2)</f>
        <v>0</v>
      </c>
      <c r="H33" s="161"/>
      <c r="I33" s="160">
        <f>ROUND(E33*H33,2)</f>
        <v>0</v>
      </c>
      <c r="J33" s="161"/>
      <c r="K33" s="160">
        <f>ROUND(E33*J33,2)</f>
        <v>0</v>
      </c>
      <c r="L33" s="160">
        <v>21</v>
      </c>
      <c r="M33" s="160">
        <f>G33*(1+L33/100)</f>
        <v>0</v>
      </c>
      <c r="N33" s="159">
        <v>0</v>
      </c>
      <c r="O33" s="159">
        <f>ROUND(E33*N33,2)</f>
        <v>0</v>
      </c>
      <c r="P33" s="159">
        <v>0</v>
      </c>
      <c r="Q33" s="159">
        <f>ROUND(E33*P33,2)</f>
        <v>0</v>
      </c>
      <c r="R33" s="160"/>
      <c r="S33" s="160" t="s">
        <v>163</v>
      </c>
      <c r="T33" s="160" t="s">
        <v>160</v>
      </c>
      <c r="U33" s="160">
        <v>0</v>
      </c>
      <c r="V33" s="160">
        <f>ROUND(E33*U33,2)</f>
        <v>0</v>
      </c>
      <c r="W33" s="160"/>
      <c r="X33" s="160" t="s">
        <v>169</v>
      </c>
      <c r="Y33" s="160" t="s">
        <v>161</v>
      </c>
      <c r="Z33" s="150"/>
      <c r="AA33" s="150"/>
      <c r="AB33" s="150"/>
      <c r="AC33" s="150"/>
      <c r="AD33" s="150"/>
      <c r="AE33" s="150"/>
      <c r="AF33" s="150"/>
      <c r="AG33" s="150" t="s">
        <v>170</v>
      </c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</row>
    <row r="34" spans="1:60" outlineLevel="2" x14ac:dyDescent="0.2">
      <c r="A34" s="157"/>
      <c r="B34" s="158"/>
      <c r="C34" s="272" t="s">
        <v>207</v>
      </c>
      <c r="D34" s="273"/>
      <c r="E34" s="273"/>
      <c r="F34" s="273"/>
      <c r="G34" s="273"/>
      <c r="H34" s="160"/>
      <c r="I34" s="160"/>
      <c r="J34" s="160"/>
      <c r="K34" s="160"/>
      <c r="L34" s="160"/>
      <c r="M34" s="160"/>
      <c r="N34" s="159"/>
      <c r="O34" s="159"/>
      <c r="P34" s="159"/>
      <c r="Q34" s="159"/>
      <c r="R34" s="160"/>
      <c r="S34" s="160"/>
      <c r="T34" s="160"/>
      <c r="U34" s="160"/>
      <c r="V34" s="160"/>
      <c r="W34" s="160"/>
      <c r="X34" s="160"/>
      <c r="Y34" s="160"/>
      <c r="Z34" s="150"/>
      <c r="AA34" s="150"/>
      <c r="AB34" s="150"/>
      <c r="AC34" s="150"/>
      <c r="AD34" s="150"/>
      <c r="AE34" s="150"/>
      <c r="AF34" s="150"/>
      <c r="AG34" s="150" t="s">
        <v>162</v>
      </c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</row>
    <row r="35" spans="1:60" outlineLevel="3" x14ac:dyDescent="0.2">
      <c r="A35" s="157"/>
      <c r="B35" s="158"/>
      <c r="C35" s="258" t="s">
        <v>214</v>
      </c>
      <c r="D35" s="259"/>
      <c r="E35" s="259"/>
      <c r="F35" s="259"/>
      <c r="G35" s="259"/>
      <c r="H35" s="160"/>
      <c r="I35" s="160"/>
      <c r="J35" s="160"/>
      <c r="K35" s="160"/>
      <c r="L35" s="160"/>
      <c r="M35" s="160"/>
      <c r="N35" s="159"/>
      <c r="O35" s="159"/>
      <c r="P35" s="159"/>
      <c r="Q35" s="159"/>
      <c r="R35" s="160"/>
      <c r="S35" s="160"/>
      <c r="T35" s="160"/>
      <c r="U35" s="160"/>
      <c r="V35" s="160"/>
      <c r="W35" s="160"/>
      <c r="X35" s="160"/>
      <c r="Y35" s="160"/>
      <c r="Z35" s="150"/>
      <c r="AA35" s="150"/>
      <c r="AB35" s="150"/>
      <c r="AC35" s="150"/>
      <c r="AD35" s="150"/>
      <c r="AE35" s="150"/>
      <c r="AF35" s="150"/>
      <c r="AG35" s="150" t="s">
        <v>162</v>
      </c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/>
      <c r="BE35" s="150"/>
      <c r="BF35" s="150"/>
      <c r="BG35" s="150"/>
      <c r="BH35" s="150"/>
    </row>
    <row r="36" spans="1:60" outlineLevel="3" x14ac:dyDescent="0.2">
      <c r="A36" s="157"/>
      <c r="B36" s="158"/>
      <c r="C36" s="258" t="s">
        <v>276</v>
      </c>
      <c r="D36" s="259"/>
      <c r="E36" s="259"/>
      <c r="F36" s="259"/>
      <c r="G36" s="259"/>
      <c r="H36" s="160"/>
      <c r="I36" s="160"/>
      <c r="J36" s="160"/>
      <c r="K36" s="160"/>
      <c r="L36" s="160"/>
      <c r="M36" s="160"/>
      <c r="N36" s="159"/>
      <c r="O36" s="159"/>
      <c r="P36" s="159"/>
      <c r="Q36" s="159"/>
      <c r="R36" s="160"/>
      <c r="S36" s="160"/>
      <c r="T36" s="160"/>
      <c r="U36" s="160"/>
      <c r="V36" s="160"/>
      <c r="W36" s="160"/>
      <c r="X36" s="160"/>
      <c r="Y36" s="160"/>
      <c r="Z36" s="150"/>
      <c r="AA36" s="150"/>
      <c r="AB36" s="150"/>
      <c r="AC36" s="150"/>
      <c r="AD36" s="150"/>
      <c r="AE36" s="150"/>
      <c r="AF36" s="150"/>
      <c r="AG36" s="150" t="s">
        <v>162</v>
      </c>
      <c r="AH36" s="150"/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150"/>
      <c r="AT36" s="150"/>
      <c r="AU36" s="150"/>
      <c r="AV36" s="150"/>
      <c r="AW36" s="150"/>
      <c r="AX36" s="150"/>
      <c r="AY36" s="150"/>
      <c r="AZ36" s="150"/>
      <c r="BA36" s="150"/>
      <c r="BB36" s="150"/>
      <c r="BC36" s="150"/>
      <c r="BD36" s="150"/>
      <c r="BE36" s="150"/>
      <c r="BF36" s="150"/>
      <c r="BG36" s="150"/>
      <c r="BH36" s="150"/>
    </row>
    <row r="37" spans="1:60" outlineLevel="3" x14ac:dyDescent="0.2">
      <c r="A37" s="157"/>
      <c r="B37" s="158"/>
      <c r="C37" s="258" t="s">
        <v>261</v>
      </c>
      <c r="D37" s="259"/>
      <c r="E37" s="259"/>
      <c r="F37" s="259"/>
      <c r="G37" s="259"/>
      <c r="H37" s="160"/>
      <c r="I37" s="160"/>
      <c r="J37" s="160"/>
      <c r="K37" s="160"/>
      <c r="L37" s="160"/>
      <c r="M37" s="160"/>
      <c r="N37" s="159"/>
      <c r="O37" s="159"/>
      <c r="P37" s="159"/>
      <c r="Q37" s="159"/>
      <c r="R37" s="160"/>
      <c r="S37" s="160"/>
      <c r="T37" s="160"/>
      <c r="U37" s="160"/>
      <c r="V37" s="160"/>
      <c r="W37" s="160"/>
      <c r="X37" s="160"/>
      <c r="Y37" s="160"/>
      <c r="Z37" s="150"/>
      <c r="AA37" s="150"/>
      <c r="AB37" s="150"/>
      <c r="AC37" s="150"/>
      <c r="AD37" s="150"/>
      <c r="AE37" s="150"/>
      <c r="AF37" s="150"/>
      <c r="AG37" s="150" t="s">
        <v>162</v>
      </c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</row>
    <row r="38" spans="1:60" outlineLevel="3" x14ac:dyDescent="0.2">
      <c r="A38" s="157"/>
      <c r="B38" s="158"/>
      <c r="C38" s="258" t="s">
        <v>262</v>
      </c>
      <c r="D38" s="259"/>
      <c r="E38" s="259"/>
      <c r="F38" s="259"/>
      <c r="G38" s="259"/>
      <c r="H38" s="160"/>
      <c r="I38" s="160"/>
      <c r="J38" s="160"/>
      <c r="K38" s="160"/>
      <c r="L38" s="160"/>
      <c r="M38" s="160"/>
      <c r="N38" s="159"/>
      <c r="O38" s="159"/>
      <c r="P38" s="159"/>
      <c r="Q38" s="159"/>
      <c r="R38" s="160"/>
      <c r="S38" s="160"/>
      <c r="T38" s="160"/>
      <c r="U38" s="160"/>
      <c r="V38" s="160"/>
      <c r="W38" s="160"/>
      <c r="X38" s="160"/>
      <c r="Y38" s="160"/>
      <c r="Z38" s="150"/>
      <c r="AA38" s="150"/>
      <c r="AB38" s="150"/>
      <c r="AC38" s="150"/>
      <c r="AD38" s="150"/>
      <c r="AE38" s="150"/>
      <c r="AF38" s="150"/>
      <c r="AG38" s="150" t="s">
        <v>162</v>
      </c>
      <c r="AH38" s="150"/>
      <c r="AI38" s="150"/>
      <c r="AJ38" s="150"/>
      <c r="AK38" s="150"/>
      <c r="AL38" s="150"/>
      <c r="AM38" s="150"/>
      <c r="AN38" s="150"/>
      <c r="AO38" s="150"/>
      <c r="AP38" s="150"/>
      <c r="AQ38" s="150"/>
      <c r="AR38" s="150"/>
      <c r="AS38" s="150"/>
      <c r="AT38" s="150"/>
      <c r="AU38" s="150"/>
      <c r="AV38" s="150"/>
      <c r="AW38" s="150"/>
      <c r="AX38" s="150"/>
      <c r="AY38" s="150"/>
      <c r="AZ38" s="150"/>
      <c r="BA38" s="150"/>
      <c r="BB38" s="150"/>
      <c r="BC38" s="150"/>
      <c r="BD38" s="150"/>
      <c r="BE38" s="150"/>
      <c r="BF38" s="150"/>
      <c r="BG38" s="150"/>
      <c r="BH38" s="150"/>
    </row>
    <row r="39" spans="1:60" outlineLevel="3" x14ac:dyDescent="0.2">
      <c r="A39" s="157"/>
      <c r="B39" s="158"/>
      <c r="C39" s="258" t="s">
        <v>263</v>
      </c>
      <c r="D39" s="259"/>
      <c r="E39" s="259"/>
      <c r="F39" s="259"/>
      <c r="G39" s="259"/>
      <c r="H39" s="160"/>
      <c r="I39" s="160"/>
      <c r="J39" s="160"/>
      <c r="K39" s="160"/>
      <c r="L39" s="160"/>
      <c r="M39" s="160"/>
      <c r="N39" s="159"/>
      <c r="O39" s="159"/>
      <c r="P39" s="159"/>
      <c r="Q39" s="159"/>
      <c r="R39" s="160"/>
      <c r="S39" s="160"/>
      <c r="T39" s="160"/>
      <c r="U39" s="160"/>
      <c r="V39" s="160"/>
      <c r="W39" s="160"/>
      <c r="X39" s="160"/>
      <c r="Y39" s="160"/>
      <c r="Z39" s="150"/>
      <c r="AA39" s="150"/>
      <c r="AB39" s="150"/>
      <c r="AC39" s="150"/>
      <c r="AD39" s="150"/>
      <c r="AE39" s="150"/>
      <c r="AF39" s="150"/>
      <c r="AG39" s="150" t="s">
        <v>162</v>
      </c>
      <c r="AH39" s="150"/>
      <c r="AI39" s="150"/>
      <c r="AJ39" s="150"/>
      <c r="AK39" s="150"/>
      <c r="AL39" s="150"/>
      <c r="AM39" s="150"/>
      <c r="AN39" s="150"/>
      <c r="AO39" s="150"/>
      <c r="AP39" s="150"/>
      <c r="AQ39" s="150"/>
      <c r="AR39" s="150"/>
      <c r="AS39" s="150"/>
      <c r="AT39" s="150"/>
      <c r="AU39" s="150"/>
      <c r="AV39" s="150"/>
      <c r="AW39" s="150"/>
      <c r="AX39" s="150"/>
      <c r="AY39" s="150"/>
      <c r="AZ39" s="150"/>
      <c r="BA39" s="150"/>
      <c r="BB39" s="150"/>
      <c r="BC39" s="150"/>
      <c r="BD39" s="150"/>
      <c r="BE39" s="150"/>
      <c r="BF39" s="150"/>
      <c r="BG39" s="150"/>
      <c r="BH39" s="150"/>
    </row>
    <row r="40" spans="1:60" outlineLevel="3" x14ac:dyDescent="0.2">
      <c r="A40" s="157"/>
      <c r="B40" s="158"/>
      <c r="C40" s="258" t="s">
        <v>264</v>
      </c>
      <c r="D40" s="259"/>
      <c r="E40" s="259"/>
      <c r="F40" s="259"/>
      <c r="G40" s="259"/>
      <c r="H40" s="160"/>
      <c r="I40" s="160"/>
      <c r="J40" s="160"/>
      <c r="K40" s="160"/>
      <c r="L40" s="160"/>
      <c r="M40" s="160"/>
      <c r="N40" s="159"/>
      <c r="O40" s="159"/>
      <c r="P40" s="159"/>
      <c r="Q40" s="159"/>
      <c r="R40" s="160"/>
      <c r="S40" s="160"/>
      <c r="T40" s="160"/>
      <c r="U40" s="160"/>
      <c r="V40" s="160"/>
      <c r="W40" s="160"/>
      <c r="X40" s="160"/>
      <c r="Y40" s="160"/>
      <c r="Z40" s="150"/>
      <c r="AA40" s="150"/>
      <c r="AB40" s="150"/>
      <c r="AC40" s="150"/>
      <c r="AD40" s="150"/>
      <c r="AE40" s="150"/>
      <c r="AF40" s="150"/>
      <c r="AG40" s="150" t="s">
        <v>162</v>
      </c>
      <c r="AH40" s="150"/>
      <c r="AI40" s="150"/>
      <c r="AJ40" s="150"/>
      <c r="AK40" s="150"/>
      <c r="AL40" s="150"/>
      <c r="AM40" s="150"/>
      <c r="AN40" s="150"/>
      <c r="AO40" s="150"/>
      <c r="AP40" s="150"/>
      <c r="AQ40" s="150"/>
      <c r="AR40" s="150"/>
      <c r="AS40" s="150"/>
      <c r="AT40" s="150"/>
      <c r="AU40" s="150"/>
      <c r="AV40" s="150"/>
      <c r="AW40" s="150"/>
      <c r="AX40" s="150"/>
      <c r="AY40" s="150"/>
      <c r="AZ40" s="150"/>
      <c r="BA40" s="150"/>
      <c r="BB40" s="150"/>
      <c r="BC40" s="150"/>
      <c r="BD40" s="150"/>
      <c r="BE40" s="150"/>
      <c r="BF40" s="150"/>
      <c r="BG40" s="150"/>
      <c r="BH40" s="150"/>
    </row>
    <row r="41" spans="1:60" outlineLevel="3" x14ac:dyDescent="0.2">
      <c r="A41" s="157"/>
      <c r="B41" s="158"/>
      <c r="C41" s="258" t="s">
        <v>222</v>
      </c>
      <c r="D41" s="259"/>
      <c r="E41" s="259"/>
      <c r="F41" s="259"/>
      <c r="G41" s="259"/>
      <c r="H41" s="160"/>
      <c r="I41" s="160"/>
      <c r="J41" s="160"/>
      <c r="K41" s="160"/>
      <c r="L41" s="160"/>
      <c r="M41" s="160"/>
      <c r="N41" s="159"/>
      <c r="O41" s="159"/>
      <c r="P41" s="159"/>
      <c r="Q41" s="159"/>
      <c r="R41" s="160"/>
      <c r="S41" s="160"/>
      <c r="T41" s="160"/>
      <c r="U41" s="160"/>
      <c r="V41" s="160"/>
      <c r="W41" s="160"/>
      <c r="X41" s="160"/>
      <c r="Y41" s="160"/>
      <c r="Z41" s="150"/>
      <c r="AA41" s="150"/>
      <c r="AB41" s="150"/>
      <c r="AC41" s="150"/>
      <c r="AD41" s="150"/>
      <c r="AE41" s="150"/>
      <c r="AF41" s="150"/>
      <c r="AG41" s="150" t="s">
        <v>162</v>
      </c>
      <c r="AH41" s="150"/>
      <c r="AI41" s="150"/>
      <c r="AJ41" s="150"/>
      <c r="AK41" s="150"/>
      <c r="AL41" s="150"/>
      <c r="AM41" s="150"/>
      <c r="AN41" s="150"/>
      <c r="AO41" s="150"/>
      <c r="AP41" s="150"/>
      <c r="AQ41" s="150"/>
      <c r="AR41" s="150"/>
      <c r="AS41" s="150"/>
      <c r="AT41" s="150"/>
      <c r="AU41" s="150"/>
      <c r="AV41" s="150"/>
      <c r="AW41" s="150"/>
      <c r="AX41" s="150"/>
      <c r="AY41" s="150"/>
      <c r="AZ41" s="150"/>
      <c r="BA41" s="150"/>
      <c r="BB41" s="150"/>
      <c r="BC41" s="150"/>
      <c r="BD41" s="150"/>
      <c r="BE41" s="150"/>
      <c r="BF41" s="150"/>
      <c r="BG41" s="150"/>
      <c r="BH41" s="150"/>
    </row>
    <row r="42" spans="1:60" ht="45" outlineLevel="3" x14ac:dyDescent="0.2">
      <c r="A42" s="157"/>
      <c r="B42" s="158"/>
      <c r="C42" s="258" t="s">
        <v>265</v>
      </c>
      <c r="D42" s="259"/>
      <c r="E42" s="259"/>
      <c r="F42" s="259"/>
      <c r="G42" s="259"/>
      <c r="H42" s="160"/>
      <c r="I42" s="160"/>
      <c r="J42" s="160"/>
      <c r="K42" s="160"/>
      <c r="L42" s="160"/>
      <c r="M42" s="160"/>
      <c r="N42" s="159"/>
      <c r="O42" s="159"/>
      <c r="P42" s="159"/>
      <c r="Q42" s="159"/>
      <c r="R42" s="160"/>
      <c r="S42" s="160"/>
      <c r="T42" s="160"/>
      <c r="U42" s="160"/>
      <c r="V42" s="160"/>
      <c r="W42" s="160"/>
      <c r="X42" s="160"/>
      <c r="Y42" s="160"/>
      <c r="Z42" s="150"/>
      <c r="AA42" s="150"/>
      <c r="AB42" s="150"/>
      <c r="AC42" s="150"/>
      <c r="AD42" s="150"/>
      <c r="AE42" s="150"/>
      <c r="AF42" s="150"/>
      <c r="AG42" s="150" t="s">
        <v>162</v>
      </c>
      <c r="AH42" s="150"/>
      <c r="AI42" s="150"/>
      <c r="AJ42" s="150"/>
      <c r="AK42" s="150"/>
      <c r="AL42" s="150"/>
      <c r="AM42" s="150"/>
      <c r="AN42" s="150"/>
      <c r="AO42" s="150"/>
      <c r="AP42" s="150"/>
      <c r="AQ42" s="150"/>
      <c r="AR42" s="150"/>
      <c r="AS42" s="150"/>
      <c r="AT42" s="150"/>
      <c r="AU42" s="150"/>
      <c r="AV42" s="150"/>
      <c r="AW42" s="150"/>
      <c r="AX42" s="150"/>
      <c r="AY42" s="150"/>
      <c r="AZ42" s="150"/>
      <c r="BA42" s="177" t="str">
        <f>C42</f>
        <v>-	rám z žárově zinkované oceli, povrch může být upraven práškovým lakováním; pružiny z žárově zinkované oceli; konstrukce je vyztužená speciálně navrženými konzolemi a ocelovou deskou, pro zajištění vysoké pevnosti nosného rámu; plocha pro skákání je vyrobena z plastových dílů a je vyztužena ocelovým nerezovým lankem</v>
      </c>
      <c r="BB42" s="150"/>
      <c r="BC42" s="150"/>
      <c r="BD42" s="150"/>
      <c r="BE42" s="150"/>
      <c r="BF42" s="150"/>
      <c r="BG42" s="150"/>
      <c r="BH42" s="150"/>
    </row>
    <row r="43" spans="1:60" ht="33.75" outlineLevel="3" x14ac:dyDescent="0.2">
      <c r="A43" s="157"/>
      <c r="B43" s="158"/>
      <c r="C43" s="258" t="s">
        <v>266</v>
      </c>
      <c r="D43" s="259"/>
      <c r="E43" s="259"/>
      <c r="F43" s="259"/>
      <c r="G43" s="259"/>
      <c r="H43" s="160"/>
      <c r="I43" s="160"/>
      <c r="J43" s="160"/>
      <c r="K43" s="160"/>
      <c r="L43" s="160"/>
      <c r="M43" s="160"/>
      <c r="N43" s="159"/>
      <c r="O43" s="159"/>
      <c r="P43" s="159"/>
      <c r="Q43" s="159"/>
      <c r="R43" s="160"/>
      <c r="S43" s="160"/>
      <c r="T43" s="160"/>
      <c r="U43" s="160"/>
      <c r="V43" s="160"/>
      <c r="W43" s="160"/>
      <c r="X43" s="160"/>
      <c r="Y43" s="160"/>
      <c r="Z43" s="150"/>
      <c r="AA43" s="150"/>
      <c r="AB43" s="150"/>
      <c r="AC43" s="150"/>
      <c r="AD43" s="150"/>
      <c r="AE43" s="150"/>
      <c r="AF43" s="150"/>
      <c r="AG43" s="150" t="s">
        <v>162</v>
      </c>
      <c r="AH43" s="150"/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0"/>
      <c r="AT43" s="150"/>
      <c r="AU43" s="150"/>
      <c r="AV43" s="150"/>
      <c r="AW43" s="150"/>
      <c r="AX43" s="150"/>
      <c r="AY43" s="150"/>
      <c r="AZ43" s="150"/>
      <c r="BA43" s="177" t="str">
        <f>C43</f>
        <v>-	plastové dílky, ze kterých je vyrobena plocha pro skákání, jsou z termoplastického polymeru POM, který se vyznačuje vysokou tuhostí, odolností proti opotřebení, tepelnou odolností a je rozměrově stálý i ve vlhku;</v>
      </c>
      <c r="BB43" s="150"/>
      <c r="BC43" s="150"/>
      <c r="BD43" s="150"/>
      <c r="BE43" s="150"/>
      <c r="BF43" s="150"/>
      <c r="BG43" s="150"/>
      <c r="BH43" s="150"/>
    </row>
    <row r="44" spans="1:60" outlineLevel="3" x14ac:dyDescent="0.2">
      <c r="A44" s="157"/>
      <c r="B44" s="158"/>
      <c r="C44" s="258" t="s">
        <v>267</v>
      </c>
      <c r="D44" s="259"/>
      <c r="E44" s="259"/>
      <c r="F44" s="259"/>
      <c r="G44" s="259"/>
      <c r="H44" s="160"/>
      <c r="I44" s="160"/>
      <c r="J44" s="160"/>
      <c r="K44" s="160"/>
      <c r="L44" s="160"/>
      <c r="M44" s="160"/>
      <c r="N44" s="159"/>
      <c r="O44" s="159"/>
      <c r="P44" s="159"/>
      <c r="Q44" s="159"/>
      <c r="R44" s="160"/>
      <c r="S44" s="160"/>
      <c r="T44" s="160"/>
      <c r="U44" s="160"/>
      <c r="V44" s="160"/>
      <c r="W44" s="160"/>
      <c r="X44" s="160"/>
      <c r="Y44" s="160"/>
      <c r="Z44" s="150"/>
      <c r="AA44" s="150"/>
      <c r="AB44" s="150"/>
      <c r="AC44" s="150"/>
      <c r="AD44" s="150"/>
      <c r="AE44" s="150"/>
      <c r="AF44" s="150"/>
      <c r="AG44" s="150" t="s">
        <v>162</v>
      </c>
      <c r="AH44" s="150"/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50"/>
      <c r="AU44" s="150"/>
      <c r="AV44" s="150"/>
      <c r="AW44" s="150"/>
      <c r="AX44" s="150"/>
      <c r="AY44" s="150"/>
      <c r="AZ44" s="150"/>
      <c r="BA44" s="150"/>
      <c r="BB44" s="150"/>
      <c r="BC44" s="150"/>
      <c r="BD44" s="150"/>
      <c r="BE44" s="150"/>
      <c r="BF44" s="150"/>
      <c r="BG44" s="150"/>
      <c r="BH44" s="150"/>
    </row>
    <row r="45" spans="1:60" outlineLevel="1" x14ac:dyDescent="0.2">
      <c r="A45" s="171">
        <v>4</v>
      </c>
      <c r="B45" s="172" t="s">
        <v>206</v>
      </c>
      <c r="C45" s="179" t="s">
        <v>268</v>
      </c>
      <c r="D45" s="173" t="s">
        <v>195</v>
      </c>
      <c r="E45" s="174">
        <v>1</v>
      </c>
      <c r="F45" s="175"/>
      <c r="G45" s="176">
        <f>ROUND(E45*F45,2)</f>
        <v>0</v>
      </c>
      <c r="H45" s="161"/>
      <c r="I45" s="160">
        <f>ROUND(E45*H45,2)</f>
        <v>0</v>
      </c>
      <c r="J45" s="161"/>
      <c r="K45" s="160">
        <f>ROUND(E45*J45,2)</f>
        <v>0</v>
      </c>
      <c r="L45" s="160">
        <v>21</v>
      </c>
      <c r="M45" s="160">
        <f>G45*(1+L45/100)</f>
        <v>0</v>
      </c>
      <c r="N45" s="159">
        <v>0</v>
      </c>
      <c r="O45" s="159">
        <f>ROUND(E45*N45,2)</f>
        <v>0</v>
      </c>
      <c r="P45" s="159">
        <v>0</v>
      </c>
      <c r="Q45" s="159">
        <f>ROUND(E45*P45,2)</f>
        <v>0</v>
      </c>
      <c r="R45" s="160"/>
      <c r="S45" s="160" t="s">
        <v>163</v>
      </c>
      <c r="T45" s="160" t="s">
        <v>160</v>
      </c>
      <c r="U45" s="160">
        <v>0</v>
      </c>
      <c r="V45" s="160">
        <f>ROUND(E45*U45,2)</f>
        <v>0</v>
      </c>
      <c r="W45" s="160"/>
      <c r="X45" s="160" t="s">
        <v>169</v>
      </c>
      <c r="Y45" s="160" t="s">
        <v>161</v>
      </c>
      <c r="Z45" s="150"/>
      <c r="AA45" s="150"/>
      <c r="AB45" s="150"/>
      <c r="AC45" s="150"/>
      <c r="AD45" s="150"/>
      <c r="AE45" s="150"/>
      <c r="AF45" s="150"/>
      <c r="AG45" s="150" t="s">
        <v>170</v>
      </c>
      <c r="AH45" s="150"/>
      <c r="AI45" s="150"/>
      <c r="AJ45" s="150"/>
      <c r="AK45" s="150"/>
      <c r="AL45" s="150"/>
      <c r="AM45" s="150"/>
      <c r="AN45" s="150"/>
      <c r="AO45" s="150"/>
      <c r="AP45" s="150"/>
      <c r="AQ45" s="150"/>
      <c r="AR45" s="150"/>
      <c r="AS45" s="150"/>
      <c r="AT45" s="150"/>
      <c r="AU45" s="150"/>
      <c r="AV45" s="150"/>
      <c r="AW45" s="150"/>
      <c r="AX45" s="150"/>
      <c r="AY45" s="150"/>
      <c r="AZ45" s="150"/>
      <c r="BA45" s="150"/>
      <c r="BB45" s="150"/>
      <c r="BC45" s="150"/>
      <c r="BD45" s="150"/>
      <c r="BE45" s="150"/>
      <c r="BF45" s="150"/>
      <c r="BG45" s="150"/>
      <c r="BH45" s="150"/>
    </row>
    <row r="46" spans="1:60" outlineLevel="2" x14ac:dyDescent="0.2">
      <c r="A46" s="157"/>
      <c r="B46" s="158"/>
      <c r="C46" s="272" t="s">
        <v>207</v>
      </c>
      <c r="D46" s="273"/>
      <c r="E46" s="273"/>
      <c r="F46" s="273"/>
      <c r="G46" s="273"/>
      <c r="H46" s="160"/>
      <c r="I46" s="160"/>
      <c r="J46" s="160"/>
      <c r="K46" s="160"/>
      <c r="L46" s="160"/>
      <c r="M46" s="160"/>
      <c r="N46" s="159"/>
      <c r="O46" s="159"/>
      <c r="P46" s="159"/>
      <c r="Q46" s="159"/>
      <c r="R46" s="160"/>
      <c r="S46" s="160"/>
      <c r="T46" s="160"/>
      <c r="U46" s="160"/>
      <c r="V46" s="160"/>
      <c r="W46" s="160"/>
      <c r="X46" s="160"/>
      <c r="Y46" s="160"/>
      <c r="Z46" s="150"/>
      <c r="AA46" s="150"/>
      <c r="AB46" s="150"/>
      <c r="AC46" s="150"/>
      <c r="AD46" s="150"/>
      <c r="AE46" s="150"/>
      <c r="AF46" s="150"/>
      <c r="AG46" s="150" t="s">
        <v>162</v>
      </c>
      <c r="AH46" s="150"/>
      <c r="AI46" s="150"/>
      <c r="AJ46" s="150"/>
      <c r="AK46" s="150"/>
      <c r="AL46" s="150"/>
      <c r="AM46" s="150"/>
      <c r="AN46" s="150"/>
      <c r="AO46" s="150"/>
      <c r="AP46" s="150"/>
      <c r="AQ46" s="150"/>
      <c r="AR46" s="150"/>
      <c r="AS46" s="150"/>
      <c r="AT46" s="150"/>
      <c r="AU46" s="150"/>
      <c r="AV46" s="150"/>
      <c r="AW46" s="150"/>
      <c r="AX46" s="150"/>
      <c r="AY46" s="150"/>
      <c r="AZ46" s="150"/>
      <c r="BA46" s="150"/>
      <c r="BB46" s="150"/>
      <c r="BC46" s="150"/>
      <c r="BD46" s="150"/>
      <c r="BE46" s="150"/>
      <c r="BF46" s="150"/>
      <c r="BG46" s="150"/>
      <c r="BH46" s="150"/>
    </row>
    <row r="47" spans="1:60" outlineLevel="3" x14ac:dyDescent="0.2">
      <c r="A47" s="157"/>
      <c r="B47" s="158"/>
      <c r="C47" s="258" t="s">
        <v>214</v>
      </c>
      <c r="D47" s="259"/>
      <c r="E47" s="259"/>
      <c r="F47" s="259"/>
      <c r="G47" s="259"/>
      <c r="H47" s="160"/>
      <c r="I47" s="160"/>
      <c r="J47" s="160"/>
      <c r="K47" s="160"/>
      <c r="L47" s="160"/>
      <c r="M47" s="160"/>
      <c r="N47" s="159"/>
      <c r="O47" s="159"/>
      <c r="P47" s="159"/>
      <c r="Q47" s="159"/>
      <c r="R47" s="160"/>
      <c r="S47" s="160"/>
      <c r="T47" s="160"/>
      <c r="U47" s="160"/>
      <c r="V47" s="160"/>
      <c r="W47" s="160"/>
      <c r="X47" s="160"/>
      <c r="Y47" s="160"/>
      <c r="Z47" s="150"/>
      <c r="AA47" s="150"/>
      <c r="AB47" s="150"/>
      <c r="AC47" s="150"/>
      <c r="AD47" s="150"/>
      <c r="AE47" s="150"/>
      <c r="AF47" s="150"/>
      <c r="AG47" s="150" t="s">
        <v>162</v>
      </c>
      <c r="AH47" s="150"/>
      <c r="AI47" s="150"/>
      <c r="AJ47" s="150"/>
      <c r="AK47" s="150"/>
      <c r="AL47" s="150"/>
      <c r="AM47" s="150"/>
      <c r="AN47" s="150"/>
      <c r="AO47" s="150"/>
      <c r="AP47" s="150"/>
      <c r="AQ47" s="150"/>
      <c r="AR47" s="150"/>
      <c r="AS47" s="150"/>
      <c r="AT47" s="150"/>
      <c r="AU47" s="150"/>
      <c r="AV47" s="150"/>
      <c r="AW47" s="150"/>
      <c r="AX47" s="150"/>
      <c r="AY47" s="150"/>
      <c r="AZ47" s="150"/>
      <c r="BA47" s="150"/>
      <c r="BB47" s="150"/>
      <c r="BC47" s="150"/>
      <c r="BD47" s="150"/>
      <c r="BE47" s="150"/>
      <c r="BF47" s="150"/>
      <c r="BG47" s="150"/>
      <c r="BH47" s="150"/>
    </row>
    <row r="48" spans="1:60" outlineLevel="3" x14ac:dyDescent="0.2">
      <c r="A48" s="157"/>
      <c r="B48" s="158"/>
      <c r="C48" s="258" t="s">
        <v>269</v>
      </c>
      <c r="D48" s="259"/>
      <c r="E48" s="259"/>
      <c r="F48" s="259"/>
      <c r="G48" s="259"/>
      <c r="H48" s="160"/>
      <c r="I48" s="160"/>
      <c r="J48" s="160"/>
      <c r="K48" s="160"/>
      <c r="L48" s="160"/>
      <c r="M48" s="160"/>
      <c r="N48" s="159"/>
      <c r="O48" s="159"/>
      <c r="P48" s="159"/>
      <c r="Q48" s="159"/>
      <c r="R48" s="160"/>
      <c r="S48" s="160"/>
      <c r="T48" s="160"/>
      <c r="U48" s="160"/>
      <c r="V48" s="160"/>
      <c r="W48" s="160"/>
      <c r="X48" s="160"/>
      <c r="Y48" s="160"/>
      <c r="Z48" s="150"/>
      <c r="AA48" s="150"/>
      <c r="AB48" s="150"/>
      <c r="AC48" s="150"/>
      <c r="AD48" s="150"/>
      <c r="AE48" s="150"/>
      <c r="AF48" s="150"/>
      <c r="AG48" s="150" t="s">
        <v>162</v>
      </c>
      <c r="AH48" s="150"/>
      <c r="AI48" s="150"/>
      <c r="AJ48" s="150"/>
      <c r="AK48" s="150"/>
      <c r="AL48" s="150"/>
      <c r="AM48" s="150"/>
      <c r="AN48" s="150"/>
      <c r="AO48" s="150"/>
      <c r="AP48" s="150"/>
      <c r="AQ48" s="150"/>
      <c r="AR48" s="150"/>
      <c r="AS48" s="150"/>
      <c r="AT48" s="150"/>
      <c r="AU48" s="150"/>
      <c r="AV48" s="150"/>
      <c r="AW48" s="150"/>
      <c r="AX48" s="150"/>
      <c r="AY48" s="150"/>
      <c r="AZ48" s="150"/>
      <c r="BA48" s="150"/>
      <c r="BB48" s="150"/>
      <c r="BC48" s="150"/>
      <c r="BD48" s="150"/>
      <c r="BE48" s="150"/>
      <c r="BF48" s="150"/>
      <c r="BG48" s="150"/>
      <c r="BH48" s="150"/>
    </row>
    <row r="49" spans="1:60" outlineLevel="3" x14ac:dyDescent="0.2">
      <c r="A49" s="157"/>
      <c r="B49" s="158"/>
      <c r="C49" s="258" t="s">
        <v>221</v>
      </c>
      <c r="D49" s="259"/>
      <c r="E49" s="259"/>
      <c r="F49" s="259"/>
      <c r="G49" s="259"/>
      <c r="H49" s="160"/>
      <c r="I49" s="160"/>
      <c r="J49" s="160"/>
      <c r="K49" s="160"/>
      <c r="L49" s="160"/>
      <c r="M49" s="160"/>
      <c r="N49" s="159"/>
      <c r="O49" s="159"/>
      <c r="P49" s="159"/>
      <c r="Q49" s="159"/>
      <c r="R49" s="160"/>
      <c r="S49" s="160"/>
      <c r="T49" s="160"/>
      <c r="U49" s="160"/>
      <c r="V49" s="160"/>
      <c r="W49" s="160"/>
      <c r="X49" s="160"/>
      <c r="Y49" s="160"/>
      <c r="Z49" s="150"/>
      <c r="AA49" s="150"/>
      <c r="AB49" s="150"/>
      <c r="AC49" s="150"/>
      <c r="AD49" s="150"/>
      <c r="AE49" s="150"/>
      <c r="AF49" s="150"/>
      <c r="AG49" s="150" t="s">
        <v>162</v>
      </c>
      <c r="AH49" s="150"/>
      <c r="AI49" s="150"/>
      <c r="AJ49" s="150"/>
      <c r="AK49" s="150"/>
      <c r="AL49" s="150"/>
      <c r="AM49" s="150"/>
      <c r="AN49" s="150"/>
      <c r="AO49" s="150"/>
      <c r="AP49" s="150"/>
      <c r="AQ49" s="150"/>
      <c r="AR49" s="150"/>
      <c r="AS49" s="150"/>
      <c r="AT49" s="150"/>
      <c r="AU49" s="150"/>
      <c r="AV49" s="150"/>
      <c r="AW49" s="150"/>
      <c r="AX49" s="150"/>
      <c r="AY49" s="150"/>
      <c r="AZ49" s="150"/>
      <c r="BA49" s="150"/>
      <c r="BB49" s="150"/>
      <c r="BC49" s="150"/>
      <c r="BD49" s="150"/>
      <c r="BE49" s="150"/>
      <c r="BF49" s="150"/>
      <c r="BG49" s="150"/>
      <c r="BH49" s="150"/>
    </row>
    <row r="50" spans="1:60" outlineLevel="3" x14ac:dyDescent="0.2">
      <c r="A50" s="157"/>
      <c r="B50" s="158"/>
      <c r="C50" s="258" t="s">
        <v>270</v>
      </c>
      <c r="D50" s="259"/>
      <c r="E50" s="259"/>
      <c r="F50" s="259"/>
      <c r="G50" s="259"/>
      <c r="H50" s="160"/>
      <c r="I50" s="160"/>
      <c r="J50" s="160"/>
      <c r="K50" s="160"/>
      <c r="L50" s="160"/>
      <c r="M50" s="160"/>
      <c r="N50" s="159"/>
      <c r="O50" s="159"/>
      <c r="P50" s="159"/>
      <c r="Q50" s="159"/>
      <c r="R50" s="160"/>
      <c r="S50" s="160"/>
      <c r="T50" s="160"/>
      <c r="U50" s="160"/>
      <c r="V50" s="160"/>
      <c r="W50" s="160"/>
      <c r="X50" s="160"/>
      <c r="Y50" s="160"/>
      <c r="Z50" s="150"/>
      <c r="AA50" s="150"/>
      <c r="AB50" s="150"/>
      <c r="AC50" s="150"/>
      <c r="AD50" s="150"/>
      <c r="AE50" s="150"/>
      <c r="AF50" s="150"/>
      <c r="AG50" s="150" t="s">
        <v>162</v>
      </c>
      <c r="AH50" s="150"/>
      <c r="AI50" s="150"/>
      <c r="AJ50" s="150"/>
      <c r="AK50" s="150"/>
      <c r="AL50" s="150"/>
      <c r="AM50" s="150"/>
      <c r="AN50" s="150"/>
      <c r="AO50" s="150"/>
      <c r="AP50" s="150"/>
      <c r="AQ50" s="150"/>
      <c r="AR50" s="150"/>
      <c r="AS50" s="150"/>
      <c r="AT50" s="150"/>
      <c r="AU50" s="150"/>
      <c r="AV50" s="150"/>
      <c r="AW50" s="150"/>
      <c r="AX50" s="150"/>
      <c r="AY50" s="150"/>
      <c r="AZ50" s="150"/>
      <c r="BA50" s="150"/>
      <c r="BB50" s="150"/>
      <c r="BC50" s="150"/>
      <c r="BD50" s="150"/>
      <c r="BE50" s="150"/>
      <c r="BF50" s="150"/>
      <c r="BG50" s="150"/>
      <c r="BH50" s="150"/>
    </row>
    <row r="51" spans="1:60" outlineLevel="3" x14ac:dyDescent="0.2">
      <c r="A51" s="157"/>
      <c r="B51" s="158"/>
      <c r="C51" s="258" t="s">
        <v>271</v>
      </c>
      <c r="D51" s="259"/>
      <c r="E51" s="259"/>
      <c r="F51" s="259"/>
      <c r="G51" s="259"/>
      <c r="H51" s="160"/>
      <c r="I51" s="160"/>
      <c r="J51" s="160"/>
      <c r="K51" s="160"/>
      <c r="L51" s="160"/>
      <c r="M51" s="160"/>
      <c r="N51" s="159"/>
      <c r="O51" s="159"/>
      <c r="P51" s="159"/>
      <c r="Q51" s="159"/>
      <c r="R51" s="160"/>
      <c r="S51" s="160"/>
      <c r="T51" s="160"/>
      <c r="U51" s="160"/>
      <c r="V51" s="160"/>
      <c r="W51" s="160"/>
      <c r="X51" s="160"/>
      <c r="Y51" s="160"/>
      <c r="Z51" s="150"/>
      <c r="AA51" s="150"/>
      <c r="AB51" s="150"/>
      <c r="AC51" s="150"/>
      <c r="AD51" s="150"/>
      <c r="AE51" s="150"/>
      <c r="AF51" s="150"/>
      <c r="AG51" s="150" t="s">
        <v>162</v>
      </c>
      <c r="AH51" s="150"/>
      <c r="AI51" s="150"/>
      <c r="AJ51" s="150"/>
      <c r="AK51" s="150"/>
      <c r="AL51" s="150"/>
      <c r="AM51" s="150"/>
      <c r="AN51" s="150"/>
      <c r="AO51" s="150"/>
      <c r="AP51" s="150"/>
      <c r="AQ51" s="150"/>
      <c r="AR51" s="150"/>
      <c r="AS51" s="150"/>
      <c r="AT51" s="150"/>
      <c r="AU51" s="150"/>
      <c r="AV51" s="150"/>
      <c r="AW51" s="150"/>
      <c r="AX51" s="150"/>
      <c r="AY51" s="150"/>
      <c r="AZ51" s="150"/>
      <c r="BA51" s="150"/>
      <c r="BB51" s="150"/>
      <c r="BC51" s="150"/>
      <c r="BD51" s="150"/>
      <c r="BE51" s="150"/>
      <c r="BF51" s="150"/>
      <c r="BG51" s="150"/>
      <c r="BH51" s="150"/>
    </row>
    <row r="52" spans="1:60" outlineLevel="3" x14ac:dyDescent="0.2">
      <c r="A52" s="157"/>
      <c r="B52" s="158"/>
      <c r="C52" s="258" t="s">
        <v>272</v>
      </c>
      <c r="D52" s="259"/>
      <c r="E52" s="259"/>
      <c r="F52" s="259"/>
      <c r="G52" s="259"/>
      <c r="H52" s="160"/>
      <c r="I52" s="160"/>
      <c r="J52" s="160"/>
      <c r="K52" s="160"/>
      <c r="L52" s="160"/>
      <c r="M52" s="160"/>
      <c r="N52" s="159"/>
      <c r="O52" s="159"/>
      <c r="P52" s="159"/>
      <c r="Q52" s="159"/>
      <c r="R52" s="160"/>
      <c r="S52" s="160"/>
      <c r="T52" s="160"/>
      <c r="U52" s="160"/>
      <c r="V52" s="160"/>
      <c r="W52" s="160"/>
      <c r="X52" s="160"/>
      <c r="Y52" s="160"/>
      <c r="Z52" s="150"/>
      <c r="AA52" s="150"/>
      <c r="AB52" s="150"/>
      <c r="AC52" s="150"/>
      <c r="AD52" s="150"/>
      <c r="AE52" s="150"/>
      <c r="AF52" s="150"/>
      <c r="AG52" s="150" t="s">
        <v>162</v>
      </c>
      <c r="AH52" s="150"/>
      <c r="AI52" s="150"/>
      <c r="AJ52" s="150"/>
      <c r="AK52" s="150"/>
      <c r="AL52" s="150"/>
      <c r="AM52" s="150"/>
      <c r="AN52" s="150"/>
      <c r="AO52" s="150"/>
      <c r="AP52" s="150"/>
      <c r="AQ52" s="150"/>
      <c r="AR52" s="150"/>
      <c r="AS52" s="150"/>
      <c r="AT52" s="150"/>
      <c r="AU52" s="150"/>
      <c r="AV52" s="150"/>
      <c r="AW52" s="150"/>
      <c r="AX52" s="150"/>
      <c r="AY52" s="150"/>
      <c r="AZ52" s="150"/>
      <c r="BA52" s="150"/>
      <c r="BB52" s="150"/>
      <c r="BC52" s="150"/>
      <c r="BD52" s="150"/>
      <c r="BE52" s="150"/>
      <c r="BF52" s="150"/>
      <c r="BG52" s="150"/>
      <c r="BH52" s="150"/>
    </row>
    <row r="53" spans="1:60" outlineLevel="3" x14ac:dyDescent="0.2">
      <c r="A53" s="157"/>
      <c r="B53" s="158"/>
      <c r="C53" s="258" t="s">
        <v>273</v>
      </c>
      <c r="D53" s="259"/>
      <c r="E53" s="259"/>
      <c r="F53" s="259"/>
      <c r="G53" s="259"/>
      <c r="H53" s="160"/>
      <c r="I53" s="160"/>
      <c r="J53" s="160"/>
      <c r="K53" s="160"/>
      <c r="L53" s="160"/>
      <c r="M53" s="160"/>
      <c r="N53" s="159"/>
      <c r="O53" s="159"/>
      <c r="P53" s="159"/>
      <c r="Q53" s="159"/>
      <c r="R53" s="160"/>
      <c r="S53" s="160"/>
      <c r="T53" s="160"/>
      <c r="U53" s="160"/>
      <c r="V53" s="160"/>
      <c r="W53" s="160"/>
      <c r="X53" s="160"/>
      <c r="Y53" s="160"/>
      <c r="Z53" s="150"/>
      <c r="AA53" s="150"/>
      <c r="AB53" s="150"/>
      <c r="AC53" s="150"/>
      <c r="AD53" s="150"/>
      <c r="AE53" s="150"/>
      <c r="AF53" s="150"/>
      <c r="AG53" s="150" t="s">
        <v>162</v>
      </c>
      <c r="AH53" s="150"/>
      <c r="AI53" s="150"/>
      <c r="AJ53" s="150"/>
      <c r="AK53" s="150"/>
      <c r="AL53" s="150"/>
      <c r="AM53" s="150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50"/>
      <c r="BA53" s="150"/>
      <c r="BB53" s="150"/>
      <c r="BC53" s="150"/>
      <c r="BD53" s="150"/>
      <c r="BE53" s="150"/>
      <c r="BF53" s="150"/>
      <c r="BG53" s="150"/>
      <c r="BH53" s="150"/>
    </row>
    <row r="54" spans="1:60" outlineLevel="3" x14ac:dyDescent="0.2">
      <c r="A54" s="157"/>
      <c r="B54" s="158"/>
      <c r="C54" s="258" t="s">
        <v>274</v>
      </c>
      <c r="D54" s="259"/>
      <c r="E54" s="259"/>
      <c r="F54" s="259"/>
      <c r="G54" s="259"/>
      <c r="H54" s="160"/>
      <c r="I54" s="160"/>
      <c r="J54" s="160"/>
      <c r="K54" s="160"/>
      <c r="L54" s="160"/>
      <c r="M54" s="160"/>
      <c r="N54" s="159"/>
      <c r="O54" s="159"/>
      <c r="P54" s="159"/>
      <c r="Q54" s="159"/>
      <c r="R54" s="160"/>
      <c r="S54" s="160"/>
      <c r="T54" s="160"/>
      <c r="U54" s="160"/>
      <c r="V54" s="160"/>
      <c r="W54" s="160"/>
      <c r="X54" s="160"/>
      <c r="Y54" s="160"/>
      <c r="Z54" s="150"/>
      <c r="AA54" s="150"/>
      <c r="AB54" s="150"/>
      <c r="AC54" s="150"/>
      <c r="AD54" s="150"/>
      <c r="AE54" s="150"/>
      <c r="AF54" s="150"/>
      <c r="AG54" s="150" t="s">
        <v>162</v>
      </c>
      <c r="AH54" s="150"/>
      <c r="AI54" s="150"/>
      <c r="AJ54" s="150"/>
      <c r="AK54" s="150"/>
      <c r="AL54" s="150"/>
      <c r="AM54" s="150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50"/>
      <c r="BA54" s="150"/>
      <c r="BB54" s="150"/>
      <c r="BC54" s="150"/>
      <c r="BD54" s="150"/>
      <c r="BE54" s="150"/>
      <c r="BF54" s="150"/>
      <c r="BG54" s="150"/>
      <c r="BH54" s="150"/>
    </row>
    <row r="55" spans="1:60" outlineLevel="3" x14ac:dyDescent="0.2">
      <c r="A55" s="157"/>
      <c r="B55" s="158"/>
      <c r="C55" s="258" t="s">
        <v>275</v>
      </c>
      <c r="D55" s="259"/>
      <c r="E55" s="259"/>
      <c r="F55" s="259"/>
      <c r="G55" s="259"/>
      <c r="H55" s="160"/>
      <c r="I55" s="160"/>
      <c r="J55" s="160"/>
      <c r="K55" s="160"/>
      <c r="L55" s="160"/>
      <c r="M55" s="160"/>
      <c r="N55" s="159"/>
      <c r="O55" s="159"/>
      <c r="P55" s="159"/>
      <c r="Q55" s="159"/>
      <c r="R55" s="160"/>
      <c r="S55" s="160"/>
      <c r="T55" s="160"/>
      <c r="U55" s="160"/>
      <c r="V55" s="160"/>
      <c r="W55" s="160"/>
      <c r="X55" s="160"/>
      <c r="Y55" s="160"/>
      <c r="Z55" s="150"/>
      <c r="AA55" s="150"/>
      <c r="AB55" s="150"/>
      <c r="AC55" s="150"/>
      <c r="AD55" s="150"/>
      <c r="AE55" s="150"/>
      <c r="AF55" s="150"/>
      <c r="AG55" s="150" t="s">
        <v>162</v>
      </c>
      <c r="AH55" s="150"/>
      <c r="AI55" s="150"/>
      <c r="AJ55" s="150"/>
      <c r="AK55" s="150"/>
      <c r="AL55" s="150"/>
      <c r="AM55" s="150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50"/>
      <c r="BA55" s="150"/>
      <c r="BB55" s="150"/>
      <c r="BC55" s="150"/>
      <c r="BD55" s="150"/>
      <c r="BE55" s="150"/>
      <c r="BF55" s="150"/>
      <c r="BG55" s="150"/>
      <c r="BH55" s="150"/>
    </row>
    <row r="56" spans="1:60" outlineLevel="3" x14ac:dyDescent="0.2">
      <c r="A56" s="157"/>
      <c r="B56" s="158"/>
      <c r="C56" s="258" t="s">
        <v>222</v>
      </c>
      <c r="D56" s="259"/>
      <c r="E56" s="259"/>
      <c r="F56" s="259"/>
      <c r="G56" s="259"/>
      <c r="H56" s="160"/>
      <c r="I56" s="160"/>
      <c r="J56" s="160"/>
      <c r="K56" s="160"/>
      <c r="L56" s="160"/>
      <c r="M56" s="160"/>
      <c r="N56" s="159"/>
      <c r="O56" s="159"/>
      <c r="P56" s="159"/>
      <c r="Q56" s="159"/>
      <c r="R56" s="160"/>
      <c r="S56" s="160"/>
      <c r="T56" s="160"/>
      <c r="U56" s="160"/>
      <c r="V56" s="160"/>
      <c r="W56" s="160"/>
      <c r="X56" s="160"/>
      <c r="Y56" s="160"/>
      <c r="Z56" s="150"/>
      <c r="AA56" s="150"/>
      <c r="AB56" s="150"/>
      <c r="AC56" s="150"/>
      <c r="AD56" s="150"/>
      <c r="AE56" s="150"/>
      <c r="AF56" s="150"/>
      <c r="AG56" s="150" t="s">
        <v>162</v>
      </c>
      <c r="AH56" s="150"/>
      <c r="AI56" s="150"/>
      <c r="AJ56" s="150"/>
      <c r="AK56" s="150"/>
      <c r="AL56" s="150"/>
      <c r="AM56" s="150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50"/>
      <c r="BA56" s="150"/>
      <c r="BB56" s="150"/>
      <c r="BC56" s="150"/>
      <c r="BD56" s="150"/>
      <c r="BE56" s="150"/>
      <c r="BF56" s="150"/>
      <c r="BG56" s="150"/>
      <c r="BH56" s="150"/>
    </row>
    <row r="57" spans="1:60" x14ac:dyDescent="0.2">
      <c r="A57" s="3"/>
      <c r="B57" s="4"/>
      <c r="C57" s="180"/>
      <c r="D57" s="6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AE57">
        <v>12</v>
      </c>
      <c r="AF57">
        <v>21</v>
      </c>
      <c r="AG57" t="s">
        <v>143</v>
      </c>
    </row>
    <row r="58" spans="1:60" x14ac:dyDescent="0.2">
      <c r="A58" s="153"/>
      <c r="B58" s="154" t="s">
        <v>31</v>
      </c>
      <c r="C58" s="181"/>
      <c r="D58" s="155"/>
      <c r="E58" s="156"/>
      <c r="F58" s="156"/>
      <c r="G58" s="170">
        <f>G8</f>
        <v>0</v>
      </c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AE58">
        <f>SUMIF(L7:L56,AE57,G7:G56)</f>
        <v>0</v>
      </c>
      <c r="AF58">
        <f>SUMIF(L7:L56,AF57,G7:G56)</f>
        <v>0</v>
      </c>
      <c r="AG58" t="s">
        <v>164</v>
      </c>
    </row>
    <row r="59" spans="1:60" x14ac:dyDescent="0.2">
      <c r="A59" s="3"/>
      <c r="B59" s="4"/>
      <c r="C59" s="180"/>
      <c r="D59" s="6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60" x14ac:dyDescent="0.2">
      <c r="A60" s="3"/>
      <c r="B60" s="4"/>
      <c r="C60" s="180"/>
      <c r="D60" s="6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60" x14ac:dyDescent="0.2">
      <c r="A61" s="256" t="s">
        <v>165</v>
      </c>
      <c r="B61" s="256"/>
      <c r="C61" s="257"/>
      <c r="D61" s="6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60" x14ac:dyDescent="0.2">
      <c r="A62" s="260"/>
      <c r="B62" s="261"/>
      <c r="C62" s="262"/>
      <c r="D62" s="261"/>
      <c r="E62" s="261"/>
      <c r="F62" s="261"/>
      <c r="G62" s="26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AG62" t="s">
        <v>166</v>
      </c>
    </row>
    <row r="63" spans="1:60" x14ac:dyDescent="0.2">
      <c r="A63" s="264"/>
      <c r="B63" s="265"/>
      <c r="C63" s="266"/>
      <c r="D63" s="265"/>
      <c r="E63" s="265"/>
      <c r="F63" s="265"/>
      <c r="G63" s="267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60" x14ac:dyDescent="0.2">
      <c r="A64" s="264"/>
      <c r="B64" s="265"/>
      <c r="C64" s="266"/>
      <c r="D64" s="265"/>
      <c r="E64" s="265"/>
      <c r="F64" s="265"/>
      <c r="G64" s="267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33" x14ac:dyDescent="0.2">
      <c r="A65" s="264"/>
      <c r="B65" s="265"/>
      <c r="C65" s="266"/>
      <c r="D65" s="265"/>
      <c r="E65" s="265"/>
      <c r="F65" s="265"/>
      <c r="G65" s="267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33" x14ac:dyDescent="0.2">
      <c r="A66" s="268"/>
      <c r="B66" s="269"/>
      <c r="C66" s="270"/>
      <c r="D66" s="269"/>
      <c r="E66" s="269"/>
      <c r="F66" s="269"/>
      <c r="G66" s="271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33" x14ac:dyDescent="0.2">
      <c r="A67" s="3"/>
      <c r="B67" s="4"/>
      <c r="C67" s="180"/>
      <c r="D67" s="6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33" x14ac:dyDescent="0.2">
      <c r="C68" s="182"/>
      <c r="D68" s="10"/>
      <c r="AG68" t="s">
        <v>167</v>
      </c>
    </row>
    <row r="69" spans="1:33" x14ac:dyDescent="0.2">
      <c r="D69" s="10"/>
    </row>
    <row r="70" spans="1:33" x14ac:dyDescent="0.2">
      <c r="D70" s="10"/>
    </row>
    <row r="71" spans="1:33" x14ac:dyDescent="0.2">
      <c r="D71" s="10"/>
    </row>
    <row r="72" spans="1:33" x14ac:dyDescent="0.2">
      <c r="D72" s="10"/>
    </row>
    <row r="73" spans="1:33" x14ac:dyDescent="0.2">
      <c r="D73" s="10"/>
    </row>
    <row r="74" spans="1:33" x14ac:dyDescent="0.2">
      <c r="D74" s="10"/>
    </row>
    <row r="75" spans="1:33" x14ac:dyDescent="0.2">
      <c r="D75" s="10"/>
    </row>
    <row r="76" spans="1:33" x14ac:dyDescent="0.2">
      <c r="D76" s="10"/>
    </row>
    <row r="77" spans="1:33" x14ac:dyDescent="0.2">
      <c r="D77" s="10"/>
    </row>
    <row r="78" spans="1:33" x14ac:dyDescent="0.2">
      <c r="D78" s="10"/>
    </row>
    <row r="79" spans="1:33" x14ac:dyDescent="0.2">
      <c r="D79" s="10"/>
    </row>
    <row r="80" spans="1:33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50">
    <mergeCell ref="A61:C61"/>
    <mergeCell ref="A62:G66"/>
    <mergeCell ref="C10:G10"/>
    <mergeCell ref="C11:G11"/>
    <mergeCell ref="C12:G12"/>
    <mergeCell ref="C13:G13"/>
    <mergeCell ref="C19:G19"/>
    <mergeCell ref="C15:G15"/>
    <mergeCell ref="C16:G16"/>
    <mergeCell ref="C17:G17"/>
    <mergeCell ref="C18:G18"/>
    <mergeCell ref="C32:G32"/>
    <mergeCell ref="C21:G21"/>
    <mergeCell ref="C22:G22"/>
    <mergeCell ref="C23:G23"/>
    <mergeCell ref="C24:G24"/>
    <mergeCell ref="A1:G1"/>
    <mergeCell ref="C2:G2"/>
    <mergeCell ref="C3:G3"/>
    <mergeCell ref="C4:G4"/>
    <mergeCell ref="C14:G14"/>
    <mergeCell ref="C25:G25"/>
    <mergeCell ref="C26:G26"/>
    <mergeCell ref="C27:G27"/>
    <mergeCell ref="C28:G28"/>
    <mergeCell ref="C29:G29"/>
    <mergeCell ref="C30:G30"/>
    <mergeCell ref="C31:G31"/>
    <mergeCell ref="C46:G46"/>
    <mergeCell ref="C34:G34"/>
    <mergeCell ref="C35:G35"/>
    <mergeCell ref="C36:G36"/>
    <mergeCell ref="C37:G37"/>
    <mergeCell ref="C38:G38"/>
    <mergeCell ref="C39:G39"/>
    <mergeCell ref="C40:G40"/>
    <mergeCell ref="C41:G41"/>
    <mergeCell ref="C42:G42"/>
    <mergeCell ref="C43:G43"/>
    <mergeCell ref="C44:G44"/>
    <mergeCell ref="C53:G53"/>
    <mergeCell ref="C54:G54"/>
    <mergeCell ref="C55:G55"/>
    <mergeCell ref="C56:G56"/>
    <mergeCell ref="C47:G47"/>
    <mergeCell ref="C48:G48"/>
    <mergeCell ref="C49:G49"/>
    <mergeCell ref="C50:G50"/>
    <mergeCell ref="C51:G51"/>
    <mergeCell ref="C52:G52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2E3D0EAE56224419AA4E47F11EB1A24" ma:contentTypeVersion="14" ma:contentTypeDescription="Vytvoří nový dokument" ma:contentTypeScope="" ma:versionID="f651fcde01d1de19b696accc90156f28">
  <xsd:schema xmlns:xsd="http://www.w3.org/2001/XMLSchema" xmlns:xs="http://www.w3.org/2001/XMLSchema" xmlns:p="http://schemas.microsoft.com/office/2006/metadata/properties" xmlns:ns2="34385741-33e1-464c-a209-42cd9972d65a" xmlns:ns3="45635580-7542-446c-83c2-da9e0c062f64" targetNamespace="http://schemas.microsoft.com/office/2006/metadata/properties" ma:root="true" ma:fieldsID="4d6f6613524463d25b8fb86bbf0cab32" ns2:_="" ns3:_="">
    <xsd:import namespace="34385741-33e1-464c-a209-42cd9972d65a"/>
    <xsd:import namespace="45635580-7542-446c-83c2-da9e0c062f6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Tags" minOccurs="0"/>
                <xsd:element ref="ns3:MediaServiceOCR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385741-33e1-464c-a209-42cd9972d65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635580-7542-446c-83c2-da9e0c062f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F7E976-5B37-4768-945F-E64246D83C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385741-33e1-464c-a209-42cd9972d65a"/>
    <ds:schemaRef ds:uri="45635580-7542-446c-83c2-da9e0c062f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0B8BA3-01D9-4E8A-A69D-7C07DF65202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45635580-7542-446c-83c2-da9e0c062f64"/>
    <ds:schemaRef ds:uri="34385741-33e1-464c-a209-42cd9972d65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4D4C878-D78D-4664-8324-A065A1B2E4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SO06.03 SO06.03 Pol</vt:lpstr>
      <vt:lpstr>SO06.04 SO06.04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'SO06.03 SO06.03 Pol'!Názvy_tisku</vt:lpstr>
      <vt:lpstr>'SO06.04 SO06.04 Pol'!Názvy_tisku</vt:lpstr>
      <vt:lpstr>oadresa</vt:lpstr>
      <vt:lpstr>Stavba!Objednatel</vt:lpstr>
      <vt:lpstr>Stavba!Objekt</vt:lpstr>
      <vt:lpstr>'SO06.03 SO06.03 Pol'!Oblast_tisku</vt:lpstr>
      <vt:lpstr>'SO06.04 SO06.04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arustav4</dc:creator>
  <cp:lastModifiedBy>Pavlína Juřenová</cp:lastModifiedBy>
  <cp:lastPrinted>2019-03-19T12:27:02Z</cp:lastPrinted>
  <dcterms:created xsi:type="dcterms:W3CDTF">2009-04-08T07:15:50Z</dcterms:created>
  <dcterms:modified xsi:type="dcterms:W3CDTF">2025-07-09T10:37:51Z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0x01010052E3D0EAE56224419AA4E47F11EB1A24</vt:lpwstr>
  </property>
</Properties>
</file>